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ake_\Desktop\kimura\研究\研究費\科研費\令和6年度\報告\"/>
    </mc:Choice>
  </mc:AlternateContent>
  <xr:revisionPtr revIDLastSave="0" documentId="13_ncr:1_{40D6017E-85C7-4707-94D6-18C1DB4C2837}" xr6:coauthVersionLast="47" xr6:coauthVersionMax="47" xr10:uidLastSave="{00000000-0000-0000-0000-000000000000}"/>
  <bookViews>
    <workbookView xWindow="1270" yWindow="520" windowWidth="16690" windowHeight="11320" xr2:uid="{00000000-000D-0000-FFFF-FFFF00000000}"/>
  </bookViews>
  <sheets>
    <sheet name="まとめ" sheetId="1" r:id="rId1"/>
    <sheet name="まとめ (2)" sheetId="124" r:id="rId2"/>
    <sheet name="histology" sheetId="48" r:id="rId3"/>
    <sheet name="α vs fD" sheetId="2" r:id="rId4"/>
    <sheet name="Fi vs fD" sheetId="33" r:id="rId5"/>
    <sheet name="T1i vs fD" sheetId="46" r:id="rId6"/>
    <sheet name="α vs Fi" sheetId="103" r:id="rId7"/>
    <sheet name="T1i vs α" sheetId="104" r:id="rId8"/>
    <sheet name="Fi vs T1i" sheetId="123" r:id="rId9"/>
  </sheets>
  <definedNames>
    <definedName name="_xlchart.v1.0" hidden="1">'まとめ (2)'!$A$26:$B$44</definedName>
    <definedName name="_xlchart.v1.1" hidden="1">'まとめ (2)'!$C$25</definedName>
    <definedName name="_xlchart.v1.10" hidden="1">'まとめ (2)'!$C$70</definedName>
    <definedName name="_xlchart.v1.11" hidden="1">'まとめ (2)'!$C$71:$C$80</definedName>
    <definedName name="_xlchart.v1.2" hidden="1">'まとめ (2)'!$C$26:$C$44</definedName>
    <definedName name="_xlchart.v1.3" hidden="1">'まとめ (2)'!$A$3:$B$21</definedName>
    <definedName name="_xlchart.v1.4" hidden="1">'まとめ (2)'!$C$2</definedName>
    <definedName name="_xlchart.v1.5" hidden="1">'まとめ (2)'!$C$3:$C$21</definedName>
    <definedName name="_xlchart.v1.6" hidden="1">'まとめ (2)'!$A$51:$B$60</definedName>
    <definedName name="_xlchart.v1.7" hidden="1">'まとめ (2)'!$C$50</definedName>
    <definedName name="_xlchart.v1.8" hidden="1">'まとめ (2)'!$C$51:$C$60</definedName>
    <definedName name="_xlchart.v1.9" hidden="1">'まとめ (2)'!$A$71:$B$80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T13" i="1"/>
  <c r="S13" i="1"/>
  <c r="T10" i="1"/>
  <c r="S10" i="1"/>
  <c r="Q21" i="1"/>
  <c r="E9" i="1"/>
  <c r="J9" i="1" s="1"/>
  <c r="E4" i="1"/>
  <c r="P18" i="1"/>
  <c r="I8" i="1"/>
  <c r="I7" i="1"/>
  <c r="I6" i="1"/>
  <c r="I5" i="1"/>
  <c r="I4" i="1"/>
  <c r="O4" i="1"/>
  <c r="T4" i="1" s="1"/>
  <c r="A72" i="124"/>
  <c r="A73" i="124"/>
  <c r="A74" i="124" s="1"/>
  <c r="A75" i="124" s="1"/>
  <c r="A76" i="124" s="1"/>
  <c r="A77" i="124" s="1"/>
  <c r="A78" i="124" s="1"/>
  <c r="A79" i="124" s="1"/>
  <c r="A80" i="124" s="1"/>
  <c r="A52" i="124"/>
  <c r="A53" i="124" s="1"/>
  <c r="A54" i="124" s="1"/>
  <c r="A55" i="124" s="1"/>
  <c r="A56" i="124" s="1"/>
  <c r="A57" i="124" s="1"/>
  <c r="A58" i="124" s="1"/>
  <c r="A59" i="124" s="1"/>
  <c r="A60" i="124" s="1"/>
  <c r="A27" i="124"/>
  <c r="A28" i="124"/>
  <c r="A29" i="124" s="1"/>
  <c r="A30" i="124" s="1"/>
  <c r="A31" i="124" s="1"/>
  <c r="A32" i="124" s="1"/>
  <c r="A33" i="124" s="1"/>
  <c r="A34" i="124" s="1"/>
  <c r="A35" i="124" s="1"/>
  <c r="A36" i="124" s="1"/>
  <c r="A37" i="124" s="1"/>
  <c r="A38" i="124" s="1"/>
  <c r="A39" i="124" s="1"/>
  <c r="A40" i="124" s="1"/>
  <c r="A41" i="124" s="1"/>
  <c r="A42" i="124" s="1"/>
  <c r="A43" i="124" s="1"/>
  <c r="A44" i="124" s="1"/>
  <c r="A4" i="124"/>
  <c r="A5" i="124" s="1"/>
  <c r="A6" i="124" s="1"/>
  <c r="A7" i="124" s="1"/>
  <c r="A8" i="124" s="1"/>
  <c r="A9" i="124" s="1"/>
  <c r="A10" i="124" s="1"/>
  <c r="A11" i="124" s="1"/>
  <c r="A12" i="124" s="1"/>
  <c r="A13" i="124" s="1"/>
  <c r="A14" i="124" s="1"/>
  <c r="A15" i="124" s="1"/>
  <c r="A16" i="124" s="1"/>
  <c r="A17" i="124" s="1"/>
  <c r="A18" i="124" s="1"/>
  <c r="A19" i="124" s="1"/>
  <c r="A20" i="124" s="1"/>
  <c r="A21" i="124" s="1"/>
  <c r="E19" i="1"/>
  <c r="O5" i="1" s="1"/>
  <c r="T5" i="1" s="1"/>
  <c r="S4" i="1"/>
  <c r="S5" i="1"/>
  <c r="S6" i="1"/>
  <c r="S7" i="1"/>
  <c r="S19" i="1" s="1"/>
  <c r="O13" i="1"/>
  <c r="B14" i="48"/>
  <c r="C13" i="48"/>
  <c r="B13" i="48"/>
  <c r="C12" i="48"/>
  <c r="B12" i="48"/>
  <c r="F13" i="1"/>
  <c r="B13" i="1"/>
  <c r="P19" i="1"/>
  <c r="L19" i="1"/>
  <c r="L18" i="1"/>
  <c r="F12" i="1"/>
  <c r="F11" i="1"/>
  <c r="B12" i="1"/>
  <c r="B11" i="1"/>
  <c r="N5" i="1"/>
  <c r="N6" i="1"/>
  <c r="N7" i="1"/>
  <c r="N8" i="1"/>
  <c r="N9" i="1"/>
  <c r="N10" i="1"/>
  <c r="N11" i="1"/>
  <c r="N12" i="1"/>
  <c r="N13" i="1"/>
  <c r="N14" i="1"/>
  <c r="N15" i="1"/>
  <c r="N16" i="1"/>
  <c r="N4" i="1"/>
  <c r="D5" i="1"/>
  <c r="D6" i="1"/>
  <c r="D7" i="1"/>
  <c r="D8" i="1"/>
  <c r="D9" i="1"/>
  <c r="D4" i="1"/>
  <c r="E8" i="1" l="1"/>
  <c r="J8" i="1" s="1"/>
  <c r="E6" i="1"/>
  <c r="J6" i="1" s="1"/>
  <c r="O7" i="1"/>
  <c r="T7" i="1" s="1"/>
  <c r="G11" i="1"/>
  <c r="S18" i="1"/>
  <c r="I9" i="1"/>
  <c r="I11" i="1" s="1"/>
  <c r="Q28" i="1"/>
  <c r="Q18" i="1"/>
  <c r="Q19" i="1"/>
  <c r="G12" i="1"/>
  <c r="E5" i="1"/>
  <c r="J5" i="1" s="1"/>
  <c r="E7" i="1"/>
  <c r="J7" i="1" s="1"/>
  <c r="G13" i="1"/>
  <c r="J4" i="1"/>
  <c r="O6" i="1"/>
  <c r="T6" i="1" s="1"/>
  <c r="G15" i="1"/>
  <c r="I12" i="1"/>
  <c r="S21" i="1"/>
  <c r="T19" i="1" l="1"/>
  <c r="E15" i="1"/>
  <c r="I15" i="1"/>
  <c r="E12" i="1"/>
  <c r="E11" i="1"/>
  <c r="J12" i="1"/>
  <c r="J11" i="1"/>
  <c r="S20" i="1"/>
  <c r="T18" i="1"/>
  <c r="T21" i="1"/>
  <c r="O19" i="1"/>
  <c r="O18" i="1"/>
  <c r="E13" i="1"/>
  <c r="O21" i="1"/>
  <c r="I13" i="1"/>
  <c r="J15" i="1"/>
</calcChain>
</file>

<file path=xl/sharedStrings.xml><?xml version="1.0" encoding="utf-8"?>
<sst xmlns="http://schemas.openxmlformats.org/spreadsheetml/2006/main" count="636" uniqueCount="72">
  <si>
    <t>fD</t>
    <phoneticPr fontId="1"/>
  </si>
  <si>
    <t>T1i</t>
    <phoneticPr fontId="1"/>
  </si>
  <si>
    <t>Fi</t>
    <phoneticPr fontId="1"/>
  </si>
  <si>
    <t>Fi</t>
    <phoneticPr fontId="1"/>
  </si>
  <si>
    <t>α</t>
    <phoneticPr fontId="1"/>
  </si>
  <si>
    <t>SD</t>
    <phoneticPr fontId="1"/>
  </si>
  <si>
    <r>
      <rPr>
        <sz val="11"/>
        <color theme="1"/>
        <rFont val="Times New Roman"/>
        <family val="1"/>
      </rPr>
      <t>λ</t>
    </r>
    <r>
      <rPr>
        <sz val="10.55"/>
        <color theme="1"/>
        <rFont val="ＭＳ Ｐゴシック"/>
        <family val="3"/>
        <charset val="128"/>
      </rPr>
      <t>i</t>
    </r>
    <phoneticPr fontId="1"/>
  </si>
  <si>
    <t>NC</t>
    <phoneticPr fontId="1"/>
  </si>
  <si>
    <t>CSS-LPS</t>
    <phoneticPr fontId="1"/>
  </si>
  <si>
    <t>NC</t>
    <phoneticPr fontId="1"/>
  </si>
  <si>
    <t>実測値</t>
    <phoneticPr fontId="1"/>
  </si>
  <si>
    <t>予測値</t>
  </si>
  <si>
    <t>残差</t>
  </si>
  <si>
    <t>単回帰分析</t>
  </si>
  <si>
    <t>データ数</t>
  </si>
  <si>
    <t>重相関係数Ｒ</t>
  </si>
  <si>
    <t>決定係数Ｒ2</t>
  </si>
  <si>
    <t>自由度修正済み決定係数</t>
  </si>
  <si>
    <t>Ｙ評価値の標準誤差</t>
  </si>
  <si>
    <t>ダービン・ワトソン比</t>
  </si>
  <si>
    <t>分散分析表</t>
  </si>
  <si>
    <t>要因</t>
  </si>
  <si>
    <t>偏差平方和</t>
  </si>
  <si>
    <t>自由度</t>
  </si>
  <si>
    <t>平均平方</t>
  </si>
  <si>
    <t>Ｆ値</t>
  </si>
  <si>
    <t>Ｐ値</t>
  </si>
  <si>
    <t>F(0.95)</t>
  </si>
  <si>
    <t>回帰</t>
  </si>
  <si>
    <t>計</t>
  </si>
  <si>
    <t>回帰係数の有意性の検定と信頼区間</t>
  </si>
  <si>
    <t>回帰係数</t>
  </si>
  <si>
    <t>標準誤差</t>
  </si>
  <si>
    <t>標準回帰係数</t>
  </si>
  <si>
    <t>偏相関係数</t>
  </si>
  <si>
    <t>ｔ値</t>
  </si>
  <si>
    <t>95％下限</t>
  </si>
  <si>
    <t>95％上限</t>
  </si>
  <si>
    <t>定数項</t>
  </si>
  <si>
    <t>fD</t>
  </si>
  <si>
    <t>グラフデータ</t>
  </si>
  <si>
    <t>データNo</t>
  </si>
  <si>
    <t>SD</t>
    <phoneticPr fontId="1"/>
  </si>
  <si>
    <t>SE</t>
    <phoneticPr fontId="1"/>
  </si>
  <si>
    <t>SE</t>
    <phoneticPr fontId="1"/>
  </si>
  <si>
    <t>NC</t>
    <phoneticPr fontId="1"/>
  </si>
  <si>
    <t>データNo</t>
    <phoneticPr fontId="1"/>
  </si>
  <si>
    <t>SE</t>
    <phoneticPr fontId="1"/>
  </si>
  <si>
    <t>平均</t>
    <rPh sb="0" eb="2">
      <t>ヘイキン</t>
    </rPh>
    <phoneticPr fontId="1"/>
  </si>
  <si>
    <t>標準偏差</t>
    <rPh sb="0" eb="4">
      <t>ヒョウジュンヘンサ</t>
    </rPh>
    <phoneticPr fontId="1"/>
  </si>
  <si>
    <t>t値</t>
    <rPh sb="1" eb="2">
      <t>アタイ</t>
    </rPh>
    <phoneticPr fontId="1"/>
  </si>
  <si>
    <t>偏差</t>
    <rPh sb="0" eb="2">
      <t>ヘンサ</t>
    </rPh>
    <phoneticPr fontId="1"/>
  </si>
  <si>
    <t>t検定</t>
    <rPh sb="1" eb="3">
      <t>ケンテイ</t>
    </rPh>
    <phoneticPr fontId="1"/>
  </si>
  <si>
    <t>データNo</t>
    <phoneticPr fontId="1"/>
  </si>
  <si>
    <t>グラフデータ</t>
    <phoneticPr fontId="1"/>
  </si>
  <si>
    <t>グラフデータ</t>
    <phoneticPr fontId="1"/>
  </si>
  <si>
    <t>グラフデータ</t>
    <phoneticPr fontId="1"/>
  </si>
  <si>
    <t>データNo</t>
    <phoneticPr fontId="1"/>
  </si>
  <si>
    <t>データNo</t>
    <phoneticPr fontId="1"/>
  </si>
  <si>
    <t>グラフデータ</t>
    <phoneticPr fontId="1"/>
  </si>
  <si>
    <t>Fi/λi</t>
    <phoneticPr fontId="1"/>
  </si>
  <si>
    <t>1/T1i</t>
    <phoneticPr fontId="1"/>
  </si>
  <si>
    <t>NC</t>
    <phoneticPr fontId="1"/>
  </si>
  <si>
    <t>Fi</t>
  </si>
  <si>
    <t>実測値</t>
    <phoneticPr fontId="1"/>
  </si>
  <si>
    <t>T1i</t>
  </si>
  <si>
    <t>高いもの</t>
    <rPh sb="0" eb="1">
      <t>タカ</t>
    </rPh>
    <phoneticPr fontId="1"/>
  </si>
  <si>
    <t>mouse No</t>
    <phoneticPr fontId="1"/>
  </si>
  <si>
    <t>group</t>
    <phoneticPr fontId="1"/>
  </si>
  <si>
    <t>CSE-LPS</t>
    <phoneticPr fontId="1"/>
  </si>
  <si>
    <t>dynamicrange</t>
    <phoneticPr fontId="1"/>
  </si>
  <si>
    <t>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</si>
</sst>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_ "/>
    <numFmt numFmtId="178" formatCode="0.000_ "/>
    <numFmt numFmtId="179" formatCode="0.000_);[Red]\(0.000\)"/>
    <numFmt numFmtId="181" formatCode="0.000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0.5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10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181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'α vs fD'!$B$2:$C$2</c:f>
              <c:strCache>
                <c:ptCount val="1"/>
                <c:pt idx="0">
                  <c:v>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'α vs fD'!$Q$4:$Q$9</c:f>
              <c:numCache>
                <c:formatCode>0.0_ </c:formatCode>
                <c:ptCount val="6"/>
                <c:pt idx="0">
                  <c:v>5.5</c:v>
                </c:pt>
                <c:pt idx="1">
                  <c:v>6.12</c:v>
                </c:pt>
                <c:pt idx="2">
                  <c:v>6.39</c:v>
                </c:pt>
                <c:pt idx="3">
                  <c:v>6.86</c:v>
                </c:pt>
                <c:pt idx="4">
                  <c:v>6.01</c:v>
                </c:pt>
                <c:pt idx="5">
                  <c:v>6.78</c:v>
                </c:pt>
              </c:numCache>
            </c:numRef>
          </c:xVal>
          <c:yVal>
            <c:numRef>
              <c:f>'α vs fD'!$R$4:$R$9</c:f>
              <c:numCache>
                <c:formatCode>0.000_ </c:formatCode>
                <c:ptCount val="6"/>
                <c:pt idx="0">
                  <c:v>0.11924999999999999</c:v>
                </c:pt>
                <c:pt idx="1">
                  <c:v>0.11024999999999999</c:v>
                </c:pt>
                <c:pt idx="2">
                  <c:v>0.11099999999999999</c:v>
                </c:pt>
                <c:pt idx="3">
                  <c:v>0.10275000000000001</c:v>
                </c:pt>
                <c:pt idx="4">
                  <c:v>0.11924999999999999</c:v>
                </c:pt>
                <c:pt idx="5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F5-4D6D-A343-F974DDCC84E0}"/>
            </c:ext>
          </c:extLst>
        </c:ser>
        <c:ser>
          <c:idx val="1"/>
          <c:order val="1"/>
          <c:tx>
            <c:strRef>
              <c:f>'α vs fD'!$B$33:$C$33</c:f>
              <c:strCache>
                <c:ptCount val="1"/>
                <c:pt idx="0">
                  <c:v>CSE-LPS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'α vs fD'!$Q$36:$Q$48</c:f>
              <c:numCache>
                <c:formatCode>0.0_ </c:formatCode>
                <c:ptCount val="13"/>
                <c:pt idx="0">
                  <c:v>6</c:v>
                </c:pt>
                <c:pt idx="1">
                  <c:v>4.7</c:v>
                </c:pt>
                <c:pt idx="2">
                  <c:v>4.37</c:v>
                </c:pt>
                <c:pt idx="3">
                  <c:v>3.3</c:v>
                </c:pt>
                <c:pt idx="4">
                  <c:v>4.7300000000000004</c:v>
                </c:pt>
                <c:pt idx="5">
                  <c:v>4.74</c:v>
                </c:pt>
                <c:pt idx="6">
                  <c:v>3.54</c:v>
                </c:pt>
                <c:pt idx="7">
                  <c:v>5.19</c:v>
                </c:pt>
                <c:pt idx="8">
                  <c:v>4.57</c:v>
                </c:pt>
                <c:pt idx="9">
                  <c:v>3.96</c:v>
                </c:pt>
                <c:pt idx="10">
                  <c:v>3.28</c:v>
                </c:pt>
                <c:pt idx="11">
                  <c:v>4.1500000000000004</c:v>
                </c:pt>
                <c:pt idx="12">
                  <c:v>4.93</c:v>
                </c:pt>
              </c:numCache>
            </c:numRef>
          </c:xVal>
          <c:yVal>
            <c:numRef>
              <c:f>'α vs fD'!$R$36:$R$48</c:f>
              <c:numCache>
                <c:formatCode>0.000_);[Red]\(0.000\)</c:formatCode>
                <c:ptCount val="13"/>
                <c:pt idx="0">
                  <c:v>0.14400000000000002</c:v>
                </c:pt>
                <c:pt idx="1">
                  <c:v>0.10874999999999999</c:v>
                </c:pt>
                <c:pt idx="2">
                  <c:v>0.10125000000000001</c:v>
                </c:pt>
                <c:pt idx="3">
                  <c:v>9.2249999999999999E-2</c:v>
                </c:pt>
                <c:pt idx="4">
                  <c:v>0.10874999999999999</c:v>
                </c:pt>
                <c:pt idx="5">
                  <c:v>0.11174999999999999</c:v>
                </c:pt>
                <c:pt idx="6">
                  <c:v>9.6000000000000002E-2</c:v>
                </c:pt>
                <c:pt idx="7">
                  <c:v>0.12225</c:v>
                </c:pt>
                <c:pt idx="8">
                  <c:v>0.13124999999999998</c:v>
                </c:pt>
                <c:pt idx="9">
                  <c:v>0.10125000000000001</c:v>
                </c:pt>
                <c:pt idx="10">
                  <c:v>0.10500000000000001</c:v>
                </c:pt>
                <c:pt idx="11">
                  <c:v>0.10649999999999998</c:v>
                </c:pt>
                <c:pt idx="12">
                  <c:v>0.12075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F5-4D6D-A343-F974DDCC84E0}"/>
            </c:ext>
          </c:extLst>
        </c:ser>
        <c:ser>
          <c:idx val="2"/>
          <c:order val="2"/>
          <c:tx>
            <c:strRef>
              <c:f>'α vs fD'!$P$12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'α vs fD'!$Q$4:$Q$9</c:f>
              <c:numCache>
                <c:formatCode>0.0_ </c:formatCode>
                <c:ptCount val="6"/>
                <c:pt idx="0">
                  <c:v>5.5</c:v>
                </c:pt>
                <c:pt idx="1">
                  <c:v>6.12</c:v>
                </c:pt>
                <c:pt idx="2">
                  <c:v>6.39</c:v>
                </c:pt>
                <c:pt idx="3">
                  <c:v>6.86</c:v>
                </c:pt>
                <c:pt idx="4">
                  <c:v>6.01</c:v>
                </c:pt>
                <c:pt idx="5">
                  <c:v>6.78</c:v>
                </c:pt>
              </c:numCache>
            </c:numRef>
          </c:xVal>
          <c:yVal>
            <c:numRef>
              <c:f>'α vs fD'!$S$4:$S$9</c:f>
              <c:numCache>
                <c:formatCode>General</c:formatCode>
                <c:ptCount val="6"/>
                <c:pt idx="0">
                  <c:v>0.12215713100102142</c:v>
                </c:pt>
                <c:pt idx="1">
                  <c:v>0.1122527259959142</c:v>
                </c:pt>
                <c:pt idx="2">
                  <c:v>0.10793951736465783</c:v>
                </c:pt>
                <c:pt idx="3">
                  <c:v>0.10043133937691526</c:v>
                </c:pt>
                <c:pt idx="4">
                  <c:v>0.11400995914198161</c:v>
                </c:pt>
                <c:pt idx="5">
                  <c:v>0.10170932711950974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F5-4D6D-A343-F974DDCC84E0}"/>
            </c:ext>
          </c:extLst>
        </c:ser>
        <c:ser>
          <c:idx val="3"/>
          <c:order val="3"/>
          <c:tx>
            <c:strRef>
              <c:f>'α vs fD'!$O$35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'α vs fD'!$Q$36:$Q$48</c:f>
              <c:numCache>
                <c:formatCode>0.0_ </c:formatCode>
                <c:ptCount val="13"/>
                <c:pt idx="0">
                  <c:v>6</c:v>
                </c:pt>
                <c:pt idx="1">
                  <c:v>4.7</c:v>
                </c:pt>
                <c:pt idx="2">
                  <c:v>4.37</c:v>
                </c:pt>
                <c:pt idx="3">
                  <c:v>3.3</c:v>
                </c:pt>
                <c:pt idx="4">
                  <c:v>4.7300000000000004</c:v>
                </c:pt>
                <c:pt idx="5">
                  <c:v>4.74</c:v>
                </c:pt>
                <c:pt idx="6">
                  <c:v>3.54</c:v>
                </c:pt>
                <c:pt idx="7">
                  <c:v>5.19</c:v>
                </c:pt>
                <c:pt idx="8">
                  <c:v>4.57</c:v>
                </c:pt>
                <c:pt idx="9">
                  <c:v>3.96</c:v>
                </c:pt>
                <c:pt idx="10">
                  <c:v>3.28</c:v>
                </c:pt>
                <c:pt idx="11">
                  <c:v>4.1500000000000004</c:v>
                </c:pt>
                <c:pt idx="12">
                  <c:v>4.93</c:v>
                </c:pt>
              </c:numCache>
            </c:numRef>
          </c:xVal>
          <c:yVal>
            <c:numRef>
              <c:f>'α vs fD'!$S$36:$S$48</c:f>
              <c:numCache>
                <c:formatCode>General</c:formatCode>
                <c:ptCount val="13"/>
                <c:pt idx="0">
                  <c:v>0.13652197711432026</c:v>
                </c:pt>
                <c:pt idx="1">
                  <c:v>0.1159500972101327</c:v>
                </c:pt>
                <c:pt idx="2">
                  <c:v>0.1107280046190697</c:v>
                </c:pt>
                <c:pt idx="3">
                  <c:v>9.3795765005623019E-2</c:v>
                </c:pt>
                <c:pt idx="4">
                  <c:v>0.11642483290022934</c:v>
                </c:pt>
                <c:pt idx="5">
                  <c:v>0.11658307813026156</c:v>
                </c:pt>
                <c:pt idx="6">
                  <c:v>9.7593650526396111E-2</c:v>
                </c:pt>
                <c:pt idx="7">
                  <c:v>0.12370411348171109</c:v>
                </c:pt>
                <c:pt idx="8">
                  <c:v>0.11389290921971396</c:v>
                </c:pt>
                <c:pt idx="9">
                  <c:v>0.10423995018774901</c:v>
                </c:pt>
                <c:pt idx="10">
                  <c:v>9.3479274545558599E-2</c:v>
                </c:pt>
                <c:pt idx="11">
                  <c:v>0.10724660955836104</c:v>
                </c:pt>
                <c:pt idx="12">
                  <c:v>0.11958973750087358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3F5-4D6D-A343-F974DDCC8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49024"/>
        <c:axId val="189250944"/>
      </c:scatterChart>
      <c:valAx>
        <c:axId val="189249024"/>
        <c:scaling>
          <c:orientation val="minMax"/>
          <c:max val="8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</a:t>
                </a:r>
                <a:r>
                  <a:rPr lang="en-US" sz="1400" i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89250944"/>
        <c:crosses val="autoZero"/>
        <c:crossBetween val="midCat"/>
        <c:majorUnit val="2"/>
      </c:valAx>
      <c:valAx>
        <c:axId val="189250944"/>
        <c:scaling>
          <c:orientation val="minMax"/>
          <c:max val="0.16000000000000003"/>
          <c:min val="8.0000000000000016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 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(s</a:t>
                </a:r>
                <a:r>
                  <a:rPr lang="en-US" sz="1400" baseline="30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-1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ja-JP" sz="14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89249024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α'!$A$2:$B$2</c:f>
              <c:strCache>
                <c:ptCount val="1"/>
                <c:pt idx="0">
                  <c:v>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'T1i vs α'!$P$4:$P$9</c:f>
              <c:numCache>
                <c:formatCode>General</c:formatCode>
                <c:ptCount val="6"/>
                <c:pt idx="0">
                  <c:v>12.466509923998034</c:v>
                </c:pt>
                <c:pt idx="1">
                  <c:v>14.085377154506705</c:v>
                </c:pt>
                <c:pt idx="2">
                  <c:v>15.935141179759578</c:v>
                </c:pt>
                <c:pt idx="3">
                  <c:v>15.914008515390519</c:v>
                </c:pt>
                <c:pt idx="4">
                  <c:v>12.999600889446377</c:v>
                </c:pt>
                <c:pt idx="5">
                  <c:v>18.940023259677684</c:v>
                </c:pt>
              </c:numCache>
            </c:numRef>
          </c:xVal>
          <c:yVal>
            <c:numRef>
              <c:f>'T1i vs α'!$Q$4:$Q$9</c:f>
              <c:numCache>
                <c:formatCode>0.000_ </c:formatCode>
                <c:ptCount val="6"/>
                <c:pt idx="0">
                  <c:v>0.11924999999999999</c:v>
                </c:pt>
                <c:pt idx="1">
                  <c:v>0.11024999999999999</c:v>
                </c:pt>
                <c:pt idx="2">
                  <c:v>0.11099999999999999</c:v>
                </c:pt>
                <c:pt idx="3">
                  <c:v>0.10275000000000001</c:v>
                </c:pt>
                <c:pt idx="4">
                  <c:v>0.11924999999999999</c:v>
                </c:pt>
                <c:pt idx="5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A6-4859-A5C2-C553B9073A29}"/>
            </c:ext>
          </c:extLst>
        </c:ser>
        <c:ser>
          <c:idx val="1"/>
          <c:order val="1"/>
          <c:tx>
            <c:strRef>
              <c:f>'T1i vs α'!$A$35</c:f>
              <c:strCache>
                <c:ptCount val="1"/>
                <c:pt idx="0">
                  <c:v>CSE-LPS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'T1i vs α'!$P$37:$P$42</c:f>
              <c:numCache>
                <c:formatCode>General</c:formatCode>
                <c:ptCount val="6"/>
                <c:pt idx="0">
                  <c:v>10.81491319609145</c:v>
                </c:pt>
                <c:pt idx="1">
                  <c:v>16.11876988335101</c:v>
                </c:pt>
                <c:pt idx="2">
                  <c:v>17.227049489988662</c:v>
                </c:pt>
                <c:pt idx="3">
                  <c:v>19.684019684019685</c:v>
                </c:pt>
                <c:pt idx="4">
                  <c:v>17.16</c:v>
                </c:pt>
                <c:pt idx="5">
                  <c:v>17.690000000000001</c:v>
                </c:pt>
              </c:numCache>
            </c:numRef>
          </c:xVal>
          <c:yVal>
            <c:numRef>
              <c:f>'T1i vs α'!$Q$37:$Q$42</c:f>
              <c:numCache>
                <c:formatCode>General</c:formatCode>
                <c:ptCount val="6"/>
                <c:pt idx="0">
                  <c:v>0.14400000000000002</c:v>
                </c:pt>
                <c:pt idx="1">
                  <c:v>0.10874999999999999</c:v>
                </c:pt>
                <c:pt idx="2">
                  <c:v>0.10125000000000001</c:v>
                </c:pt>
                <c:pt idx="3">
                  <c:v>9.2249999999999999E-2</c:v>
                </c:pt>
                <c:pt idx="4">
                  <c:v>0.10100000000000001</c:v>
                </c:pt>
                <c:pt idx="5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A6-4859-A5C2-C553B9073A29}"/>
            </c:ext>
          </c:extLst>
        </c:ser>
        <c:ser>
          <c:idx val="2"/>
          <c:order val="2"/>
          <c:tx>
            <c:strRef>
              <c:f>'T1i vs α'!$O$13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'T1i vs α'!$P$4:$P$9</c:f>
              <c:numCache>
                <c:formatCode>General</c:formatCode>
                <c:ptCount val="6"/>
                <c:pt idx="0">
                  <c:v>12.466509923998034</c:v>
                </c:pt>
                <c:pt idx="1">
                  <c:v>14.085377154506705</c:v>
                </c:pt>
                <c:pt idx="2">
                  <c:v>15.935141179759578</c:v>
                </c:pt>
                <c:pt idx="3">
                  <c:v>15.914008515390519</c:v>
                </c:pt>
                <c:pt idx="4">
                  <c:v>12.999600889446377</c:v>
                </c:pt>
                <c:pt idx="5">
                  <c:v>18.940023259677684</c:v>
                </c:pt>
              </c:numCache>
            </c:numRef>
          </c:xVal>
          <c:yVal>
            <c:numRef>
              <c:f>'T1i vs α'!$R$4:$R$9</c:f>
              <c:numCache>
                <c:formatCode>General</c:formatCode>
                <c:ptCount val="6"/>
                <c:pt idx="0">
                  <c:v>0.11911480479653985</c:v>
                </c:pt>
                <c:pt idx="1">
                  <c:v>0.11326198104856319</c:v>
                </c:pt>
                <c:pt idx="2">
                  <c:v>0.10657437714187896</c:v>
                </c:pt>
                <c:pt idx="3">
                  <c:v>0.10665077980019849</c:v>
                </c:pt>
                <c:pt idx="4">
                  <c:v>0.11718747721611344</c:v>
                </c:pt>
                <c:pt idx="5">
                  <c:v>9.5710579996706013E-2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A6-4859-A5C2-C553B9073A29}"/>
            </c:ext>
          </c:extLst>
        </c:ser>
        <c:ser>
          <c:idx val="3"/>
          <c:order val="3"/>
          <c:tx>
            <c:strRef>
              <c:f>'T1i vs α'!$O$31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'T1i vs α'!$P$37:$P$42</c:f>
              <c:numCache>
                <c:formatCode>General</c:formatCode>
                <c:ptCount val="6"/>
                <c:pt idx="0">
                  <c:v>10.81491319609145</c:v>
                </c:pt>
                <c:pt idx="1">
                  <c:v>16.11876988335101</c:v>
                </c:pt>
                <c:pt idx="2">
                  <c:v>17.227049489988662</c:v>
                </c:pt>
                <c:pt idx="3">
                  <c:v>19.684019684019685</c:v>
                </c:pt>
                <c:pt idx="4">
                  <c:v>17.16</c:v>
                </c:pt>
                <c:pt idx="5">
                  <c:v>17.690000000000001</c:v>
                </c:pt>
              </c:numCache>
            </c:numRef>
          </c:xVal>
          <c:yVal>
            <c:numRef>
              <c:f>'T1i vs α'!$R$37:$R$42</c:f>
              <c:numCache>
                <c:formatCode>General</c:formatCode>
                <c:ptCount val="6"/>
                <c:pt idx="0">
                  <c:v>0.1421834403641333</c:v>
                </c:pt>
                <c:pt idx="1">
                  <c:v>0.10925905814288604</c:v>
                </c:pt>
                <c:pt idx="2">
                  <c:v>0.10237926792068733</c:v>
                </c:pt>
                <c:pt idx="3">
                  <c:v>8.7127304954039669E-2</c:v>
                </c:pt>
                <c:pt idx="4">
                  <c:v>0.10279548637572765</c:v>
                </c:pt>
                <c:pt idx="5">
                  <c:v>9.9505442242525916E-2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DA6-4859-A5C2-C553B9073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84224"/>
        <c:axId val="191635840"/>
      </c:scatterChart>
      <c:valAx>
        <c:axId val="192084224"/>
        <c:scaling>
          <c:orientation val="minMax"/>
          <c:min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i="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</a:t>
                </a:r>
                <a:r>
                  <a:rPr lang="en-US" sz="1400" i="0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1i  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635840"/>
        <c:crosses val="autoZero"/>
        <c:crossBetween val="midCat"/>
      </c:valAx>
      <c:valAx>
        <c:axId val="191635840"/>
        <c:scaling>
          <c:orientation val="minMax"/>
          <c:max val="0.16000000000000003"/>
          <c:min val="8.0000000000000016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 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(s</a:t>
                </a:r>
                <a:r>
                  <a:rPr lang="en-US" sz="1400" baseline="30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-1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ja-JP" sz="14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2084224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回帰関数と散布図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α'!$W$47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'T1i vs α'!$V$48:$V$53</c:f>
              <c:numCache>
                <c:formatCode>General</c:formatCode>
                <c:ptCount val="6"/>
              </c:numCache>
            </c:numRef>
          </c:xVal>
          <c:yVal>
            <c:numRef>
              <c:f>'T1i vs α'!$W$48:$W$53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AC-4676-ACB6-86D753A86D9C}"/>
            </c:ext>
          </c:extLst>
        </c:ser>
        <c:ser>
          <c:idx val="1"/>
          <c:order val="1"/>
          <c:tx>
            <c:strRef>
              <c:f>'T1i vs α'!$X$47</c:f>
              <c:strCache>
                <c:ptCount val="1"/>
              </c:strCache>
            </c:strRef>
          </c:tx>
          <c:xVal>
            <c:numRef>
              <c:f>'T1i vs α'!$V$48:$V$53</c:f>
              <c:numCache>
                <c:formatCode>General</c:formatCode>
                <c:ptCount val="6"/>
              </c:numCache>
            </c:numRef>
          </c:xVal>
          <c:yVal>
            <c:numRef>
              <c:f>'T1i vs α'!$X$48:$X$53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AC-4676-ACB6-86D753A8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70528"/>
        <c:axId val="128122880"/>
      </c:scatterChart>
      <c:valAx>
        <c:axId val="12767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en-US"/>
                  <a:t>T1i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22880"/>
        <c:crosses val="autoZero"/>
        <c:crossBetween val="midCat"/>
      </c:valAx>
      <c:valAx>
        <c:axId val="12812288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l-GR" altLang="en-US"/>
                  <a:t>α(</a:t>
                </a:r>
                <a:r>
                  <a:rPr lang="ja-JP" altLang="en-US"/>
                  <a:t>補正後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7670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実測値と予測値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α'!$R$47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'T1i vs α'!$Q$48:$Q$53</c:f>
              <c:numCache>
                <c:formatCode>General</c:formatCode>
                <c:ptCount val="6"/>
              </c:numCache>
            </c:numRef>
          </c:xVal>
          <c:yVal>
            <c:numRef>
              <c:f>'T1i vs α'!$R$48:$R$53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FC-4B7B-8F71-004A96186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399232"/>
        <c:axId val="190400768"/>
      </c:scatterChart>
      <c:valAx>
        <c:axId val="19039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実測値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400768"/>
        <c:crosses val="autoZero"/>
        <c:crossBetween val="midCat"/>
      </c:valAx>
      <c:valAx>
        <c:axId val="19040076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予測値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399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予測値と残差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α'!$S$47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'T1i vs α'!$R$48:$R$53</c:f>
              <c:numCache>
                <c:formatCode>General</c:formatCode>
                <c:ptCount val="6"/>
              </c:numCache>
            </c:numRef>
          </c:xVal>
          <c:yVal>
            <c:numRef>
              <c:f>'T1i vs α'!$S$48:$S$53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77-456E-9E06-419CF9A6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097216"/>
        <c:axId val="201098752"/>
      </c:scatterChart>
      <c:valAx>
        <c:axId val="20109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予測値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098752"/>
        <c:crosses val="autoZero"/>
        <c:crossBetween val="midCat"/>
      </c:valAx>
      <c:valAx>
        <c:axId val="2010987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残差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10972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 vs T1i'!$A$3:$B$3</c:f>
              <c:strCache>
                <c:ptCount val="1"/>
                <c:pt idx="0">
                  <c:v>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'Fi vs T1i'!$P$5:$P$10</c:f>
              <c:numCache>
                <c:formatCode>0.0_ </c:formatCode>
                <c:ptCount val="6"/>
                <c:pt idx="0">
                  <c:v>178</c:v>
                </c:pt>
                <c:pt idx="1">
                  <c:v>179</c:v>
                </c:pt>
                <c:pt idx="2">
                  <c:v>220</c:v>
                </c:pt>
                <c:pt idx="3">
                  <c:v>182</c:v>
                </c:pt>
                <c:pt idx="4">
                  <c:v>193</c:v>
                </c:pt>
                <c:pt idx="5">
                  <c:v>197</c:v>
                </c:pt>
              </c:numCache>
            </c:numRef>
          </c:xVal>
          <c:yVal>
            <c:numRef>
              <c:f>'Fi vs T1i'!$Q$5:$Q$10</c:f>
              <c:numCache>
                <c:formatCode>General</c:formatCode>
                <c:ptCount val="6"/>
                <c:pt idx="0">
                  <c:v>12.466509923998034</c:v>
                </c:pt>
                <c:pt idx="1">
                  <c:v>14.085377154506705</c:v>
                </c:pt>
                <c:pt idx="2">
                  <c:v>15.935141179759578</c:v>
                </c:pt>
                <c:pt idx="3">
                  <c:v>15.914008515390519</c:v>
                </c:pt>
                <c:pt idx="4">
                  <c:v>12.999600889446377</c:v>
                </c:pt>
                <c:pt idx="5">
                  <c:v>18.940023259677684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C3-43DD-8BA0-CBBB44136704}"/>
            </c:ext>
          </c:extLst>
        </c:ser>
        <c:ser>
          <c:idx val="1"/>
          <c:order val="1"/>
          <c:tx>
            <c:strRef>
              <c:f>'Fi vs T1i'!$A$33</c:f>
              <c:strCache>
                <c:ptCount val="1"/>
                <c:pt idx="0">
                  <c:v>CSE-LPS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'Fi vs T1i'!$P$35:$P$40</c:f>
              <c:numCache>
                <c:formatCode>0.0_ </c:formatCode>
                <c:ptCount val="6"/>
                <c:pt idx="0">
                  <c:v>235</c:v>
                </c:pt>
                <c:pt idx="1">
                  <c:v>213</c:v>
                </c:pt>
                <c:pt idx="2">
                  <c:v>197</c:v>
                </c:pt>
                <c:pt idx="3">
                  <c:v>189</c:v>
                </c:pt>
                <c:pt idx="4">
                  <c:v>196</c:v>
                </c:pt>
                <c:pt idx="5">
                  <c:v>180</c:v>
                </c:pt>
              </c:numCache>
            </c:numRef>
          </c:xVal>
          <c:yVal>
            <c:numRef>
              <c:f>'Fi vs T1i'!$Q$35:$Q$40</c:f>
              <c:numCache>
                <c:formatCode>General</c:formatCode>
                <c:ptCount val="6"/>
                <c:pt idx="0">
                  <c:v>10.81491319609145</c:v>
                </c:pt>
                <c:pt idx="1">
                  <c:v>16.11876988335101</c:v>
                </c:pt>
                <c:pt idx="2">
                  <c:v>17.227049489988662</c:v>
                </c:pt>
                <c:pt idx="3">
                  <c:v>19.684019684019685</c:v>
                </c:pt>
                <c:pt idx="4">
                  <c:v>17.16</c:v>
                </c:pt>
                <c:pt idx="5">
                  <c:v>17.690000000000001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C3-43DD-8BA0-CBBB4413670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'Fi vs T1i'!$P$35:$P$40</c:f>
              <c:numCache>
                <c:formatCode>0.0_ </c:formatCode>
                <c:ptCount val="6"/>
                <c:pt idx="0">
                  <c:v>235</c:v>
                </c:pt>
                <c:pt idx="1">
                  <c:v>213</c:v>
                </c:pt>
                <c:pt idx="2">
                  <c:v>197</c:v>
                </c:pt>
                <c:pt idx="3">
                  <c:v>189</c:v>
                </c:pt>
                <c:pt idx="4">
                  <c:v>196</c:v>
                </c:pt>
                <c:pt idx="5">
                  <c:v>180</c:v>
                </c:pt>
              </c:numCache>
            </c:numRef>
          </c:xVal>
          <c:yVal>
            <c:numRef>
              <c:f>'Fi vs T1i'!$R$35:$R$40</c:f>
              <c:numCache>
                <c:formatCode>General</c:formatCode>
                <c:ptCount val="6"/>
                <c:pt idx="0">
                  <c:v>11.82051795091013</c:v>
                </c:pt>
                <c:pt idx="1">
                  <c:v>14.875398851189033</c:v>
                </c:pt>
                <c:pt idx="2">
                  <c:v>17.097130415028232</c:v>
                </c:pt>
                <c:pt idx="3">
                  <c:v>18.207996196947832</c:v>
                </c:pt>
                <c:pt idx="4">
                  <c:v>17.23598863776818</c:v>
                </c:pt>
                <c:pt idx="5">
                  <c:v>19.457720201607383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C3-43DD-8BA0-CBBB4413670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'Fi vs T1i'!$P$5:$P$10</c:f>
              <c:numCache>
                <c:formatCode>0.0_ </c:formatCode>
                <c:ptCount val="6"/>
                <c:pt idx="0">
                  <c:v>178</c:v>
                </c:pt>
                <c:pt idx="1">
                  <c:v>179</c:v>
                </c:pt>
                <c:pt idx="2">
                  <c:v>220</c:v>
                </c:pt>
                <c:pt idx="3">
                  <c:v>182</c:v>
                </c:pt>
                <c:pt idx="4">
                  <c:v>193</c:v>
                </c:pt>
                <c:pt idx="5">
                  <c:v>197</c:v>
                </c:pt>
              </c:numCache>
            </c:numRef>
          </c:xVal>
          <c:yVal>
            <c:numRef>
              <c:f>'Fi vs T1i'!$R$5:$R$10</c:f>
              <c:numCache>
                <c:formatCode>General</c:formatCode>
                <c:ptCount val="6"/>
                <c:pt idx="0">
                  <c:v>14.1846262170989</c:v>
                </c:pt>
                <c:pt idx="1">
                  <c:v>14.249229965496252</c:v>
                </c:pt>
                <c:pt idx="2">
                  <c:v>16.897983649787676</c:v>
                </c:pt>
                <c:pt idx="3">
                  <c:v>14.443041210688307</c:v>
                </c:pt>
                <c:pt idx="4">
                  <c:v>15.153682443059177</c:v>
                </c:pt>
                <c:pt idx="5">
                  <c:v>15.412097436648585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62-4723-AA5C-4AFD4D32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852928"/>
        <c:axId val="191854848"/>
      </c:scatterChart>
      <c:valAx>
        <c:axId val="191852928"/>
        <c:scaling>
          <c:orientation val="minMax"/>
          <c:min val="1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400" b="0" i="0" baseline="0">
                    <a:effectLst/>
                  </a:rPr>
                  <a:t>F</a:t>
                </a:r>
                <a:r>
                  <a:rPr lang="en-US" altLang="ja-JP" sz="1400" b="0" i="0" baseline="-25000">
                    <a:effectLst/>
                  </a:rPr>
                  <a:t>i </a:t>
                </a:r>
                <a:r>
                  <a:rPr lang="en-US" altLang="ja-JP" sz="1400" b="0" i="0" baseline="0">
                    <a:effectLst/>
                  </a:rPr>
                  <a:t>(mL/100g/min)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854848"/>
        <c:crosses val="autoZero"/>
        <c:crossBetween val="midCat"/>
      </c:valAx>
      <c:valAx>
        <c:axId val="191854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</a:t>
                </a:r>
                <a:r>
                  <a:rPr lang="en-US" sz="1400" i="0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1i</a:t>
                </a:r>
                <a:r>
                  <a:rPr lang="en-US" sz="14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(s)</a:t>
                </a:r>
                <a:endParaRPr lang="ja-JP" sz="14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852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 vs fD'!$A$2:$B$2</c:f>
              <c:strCache>
                <c:ptCount val="1"/>
                <c:pt idx="0">
                  <c:v>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'Fi vs fD'!$Q$4:$Q$9</c:f>
              <c:numCache>
                <c:formatCode>0.0_ </c:formatCode>
                <c:ptCount val="6"/>
                <c:pt idx="0">
                  <c:v>5.5</c:v>
                </c:pt>
                <c:pt idx="1">
                  <c:v>6.12</c:v>
                </c:pt>
                <c:pt idx="2">
                  <c:v>6.39</c:v>
                </c:pt>
                <c:pt idx="3">
                  <c:v>6.86</c:v>
                </c:pt>
                <c:pt idx="4">
                  <c:v>6.01</c:v>
                </c:pt>
                <c:pt idx="5">
                  <c:v>6.78</c:v>
                </c:pt>
              </c:numCache>
            </c:numRef>
          </c:xVal>
          <c:yVal>
            <c:numRef>
              <c:f>'Fi vs fD'!$R$4:$R$9</c:f>
              <c:numCache>
                <c:formatCode>0.0_ </c:formatCode>
                <c:ptCount val="6"/>
                <c:pt idx="0">
                  <c:v>178</c:v>
                </c:pt>
                <c:pt idx="1">
                  <c:v>179</c:v>
                </c:pt>
                <c:pt idx="2">
                  <c:v>220</c:v>
                </c:pt>
                <c:pt idx="3">
                  <c:v>182</c:v>
                </c:pt>
                <c:pt idx="4">
                  <c:v>193</c:v>
                </c:pt>
                <c:pt idx="5">
                  <c:v>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62-409E-B339-DFA107EC8818}"/>
            </c:ext>
          </c:extLst>
        </c:ser>
        <c:ser>
          <c:idx val="1"/>
          <c:order val="1"/>
          <c:tx>
            <c:strRef>
              <c:f>'Fi vs fD'!$A$31</c:f>
              <c:strCache>
                <c:ptCount val="1"/>
                <c:pt idx="0">
                  <c:v>CSE-LPS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'Fi vs fD'!$Q$34:$Q$39</c:f>
              <c:numCache>
                <c:formatCode>0.0_ </c:formatCode>
                <c:ptCount val="6"/>
                <c:pt idx="0">
                  <c:v>6</c:v>
                </c:pt>
                <c:pt idx="1">
                  <c:v>4.7</c:v>
                </c:pt>
                <c:pt idx="2">
                  <c:v>4.37</c:v>
                </c:pt>
                <c:pt idx="3">
                  <c:v>3.3</c:v>
                </c:pt>
                <c:pt idx="4">
                  <c:v>4</c:v>
                </c:pt>
                <c:pt idx="5">
                  <c:v>3.5</c:v>
                </c:pt>
              </c:numCache>
            </c:numRef>
          </c:xVal>
          <c:yVal>
            <c:numRef>
              <c:f>'Fi vs fD'!$R$34:$R$39</c:f>
              <c:numCache>
                <c:formatCode>0.0_ </c:formatCode>
                <c:ptCount val="6"/>
                <c:pt idx="0">
                  <c:v>235</c:v>
                </c:pt>
                <c:pt idx="1">
                  <c:v>213</c:v>
                </c:pt>
                <c:pt idx="2">
                  <c:v>197</c:v>
                </c:pt>
                <c:pt idx="3">
                  <c:v>189</c:v>
                </c:pt>
                <c:pt idx="4">
                  <c:v>196</c:v>
                </c:pt>
                <c:pt idx="5">
                  <c:v>180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62-409E-B339-DFA107EC881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'Fi vs fD'!$Q$34:$Q$39</c:f>
              <c:numCache>
                <c:formatCode>0.0_ </c:formatCode>
                <c:ptCount val="6"/>
                <c:pt idx="0">
                  <c:v>6</c:v>
                </c:pt>
                <c:pt idx="1">
                  <c:v>4.7</c:v>
                </c:pt>
                <c:pt idx="2">
                  <c:v>4.37</c:v>
                </c:pt>
                <c:pt idx="3">
                  <c:v>3.3</c:v>
                </c:pt>
                <c:pt idx="4">
                  <c:v>4</c:v>
                </c:pt>
                <c:pt idx="5">
                  <c:v>3.5</c:v>
                </c:pt>
              </c:numCache>
            </c:numRef>
          </c:xVal>
          <c:yVal>
            <c:numRef>
              <c:f>'Fi vs fD'!$S$34:$S$39</c:f>
              <c:numCache>
                <c:formatCode>General</c:formatCode>
                <c:ptCount val="6"/>
                <c:pt idx="0">
                  <c:v>234.33638279712233</c:v>
                </c:pt>
                <c:pt idx="1">
                  <c:v>209.18102388127295</c:v>
                </c:pt>
                <c:pt idx="2">
                  <c:v>202.79543277186502</c:v>
                </c:pt>
                <c:pt idx="3">
                  <c:v>182.09063735651208</c:v>
                </c:pt>
                <c:pt idx="4">
                  <c:v>195.6358306188925</c:v>
                </c:pt>
                <c:pt idx="5">
                  <c:v>185.96069257433504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62-409E-B339-DFA107EC8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45312"/>
        <c:axId val="191251584"/>
      </c:scatterChart>
      <c:valAx>
        <c:axId val="191245312"/>
        <c:scaling>
          <c:orientation val="minMax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4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</a:t>
                </a:r>
                <a:r>
                  <a:rPr lang="en-US" altLang="ja-JP" sz="1400" i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</a:t>
                </a:r>
                <a:r>
                  <a:rPr lang="en-US" altLang="ja-JP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251584"/>
        <c:crosses val="autoZero"/>
        <c:crossBetween val="midCat"/>
        <c:majorUnit val="2"/>
      </c:valAx>
      <c:valAx>
        <c:axId val="191251584"/>
        <c:scaling>
          <c:orientation val="minMax"/>
          <c:min val="1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</a:t>
                </a:r>
                <a:r>
                  <a:rPr lang="en-US" altLang="ja-JP" sz="1400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 </a:t>
                </a:r>
                <a:r>
                  <a:rPr lang="en-US" altLang="ja-JP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(mL/100g/min)</a:t>
                </a:r>
                <a:endParaRPr lang="ja-JP" altLang="en-US" sz="14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24531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fD'!$A$3</c:f>
              <c:strCache>
                <c:ptCount val="1"/>
                <c:pt idx="0">
                  <c:v>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x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'T1i vs fD'!$Q$5:$Q$10</c:f>
              <c:numCache>
                <c:formatCode>0.0_ </c:formatCode>
                <c:ptCount val="6"/>
                <c:pt idx="0">
                  <c:v>5.5</c:v>
                </c:pt>
                <c:pt idx="1">
                  <c:v>6.12</c:v>
                </c:pt>
                <c:pt idx="2">
                  <c:v>6.39</c:v>
                </c:pt>
                <c:pt idx="3">
                  <c:v>6.86</c:v>
                </c:pt>
                <c:pt idx="4">
                  <c:v>6.01</c:v>
                </c:pt>
                <c:pt idx="5">
                  <c:v>6.78</c:v>
                </c:pt>
              </c:numCache>
            </c:numRef>
          </c:xVal>
          <c:yVal>
            <c:numRef>
              <c:f>'T1i vs fD'!$R$5:$R$10</c:f>
              <c:numCache>
                <c:formatCode>0.00_ </c:formatCode>
                <c:ptCount val="6"/>
                <c:pt idx="0">
                  <c:v>12.466509923998034</c:v>
                </c:pt>
                <c:pt idx="1">
                  <c:v>14.085377154506705</c:v>
                </c:pt>
                <c:pt idx="2">
                  <c:v>15.935141179759578</c:v>
                </c:pt>
                <c:pt idx="3">
                  <c:v>15.914008515390519</c:v>
                </c:pt>
                <c:pt idx="4">
                  <c:v>12.999600889446377</c:v>
                </c:pt>
                <c:pt idx="5">
                  <c:v>18.940023259677684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8F-4D78-9EEB-C29E383A2737}"/>
            </c:ext>
          </c:extLst>
        </c:ser>
        <c:ser>
          <c:idx val="1"/>
          <c:order val="1"/>
          <c:tx>
            <c:strRef>
              <c:f>'T1i vs fD'!$A$33</c:f>
              <c:strCache>
                <c:ptCount val="1"/>
                <c:pt idx="0">
                  <c:v>CSE-LPS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'T1i vs fD'!$Q$36:$Q$41</c:f>
              <c:numCache>
                <c:formatCode>0.0_ </c:formatCode>
                <c:ptCount val="6"/>
                <c:pt idx="0">
                  <c:v>6</c:v>
                </c:pt>
                <c:pt idx="1">
                  <c:v>4.7</c:v>
                </c:pt>
                <c:pt idx="2">
                  <c:v>4.37</c:v>
                </c:pt>
                <c:pt idx="3">
                  <c:v>3.3</c:v>
                </c:pt>
                <c:pt idx="4">
                  <c:v>4</c:v>
                </c:pt>
                <c:pt idx="5">
                  <c:v>3.5</c:v>
                </c:pt>
              </c:numCache>
            </c:numRef>
          </c:xVal>
          <c:yVal>
            <c:numRef>
              <c:f>'T1i vs fD'!$R$36:$R$41</c:f>
              <c:numCache>
                <c:formatCode>0.00_ </c:formatCode>
                <c:ptCount val="6"/>
                <c:pt idx="0">
                  <c:v>10.81491319609145</c:v>
                </c:pt>
                <c:pt idx="1">
                  <c:v>16.11876988335101</c:v>
                </c:pt>
                <c:pt idx="2">
                  <c:v>17.227049489988662</c:v>
                </c:pt>
                <c:pt idx="3">
                  <c:v>19.684019684019685</c:v>
                </c:pt>
                <c:pt idx="4">
                  <c:v>17.16</c:v>
                </c:pt>
                <c:pt idx="5">
                  <c:v>17.690000000000001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8F-4D78-9EEB-C29E383A2737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'T1i vs fD'!$Q$5:$Q$10</c:f>
              <c:numCache>
                <c:formatCode>0.0_ </c:formatCode>
                <c:ptCount val="6"/>
                <c:pt idx="0">
                  <c:v>5.5</c:v>
                </c:pt>
                <c:pt idx="1">
                  <c:v>6.12</c:v>
                </c:pt>
                <c:pt idx="2">
                  <c:v>6.39</c:v>
                </c:pt>
                <c:pt idx="3">
                  <c:v>6.86</c:v>
                </c:pt>
                <c:pt idx="4">
                  <c:v>6.01</c:v>
                </c:pt>
                <c:pt idx="5">
                  <c:v>6.78</c:v>
                </c:pt>
              </c:numCache>
            </c:numRef>
          </c:xVal>
          <c:yVal>
            <c:numRef>
              <c:f>'T1i vs fD'!$S$5:$S$10</c:f>
              <c:numCache>
                <c:formatCode>General</c:formatCode>
                <c:ptCount val="6"/>
                <c:pt idx="0">
                  <c:v>11.923112869798086</c:v>
                </c:pt>
                <c:pt idx="1">
                  <c:v>14.424664349728133</c:v>
                </c:pt>
                <c:pt idx="2">
                  <c:v>15.514049671633153</c:v>
                </c:pt>
                <c:pt idx="3">
                  <c:v>17.410387083838195</c:v>
                </c:pt>
                <c:pt idx="4">
                  <c:v>13.980840700063123</c:v>
                </c:pt>
                <c:pt idx="5">
                  <c:v>17.087606247718188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8F-4D78-9EEB-C29E383A2737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'T1i vs fD'!$Q$36:$Q$41</c:f>
              <c:numCache>
                <c:formatCode>0.0_ </c:formatCode>
                <c:ptCount val="6"/>
                <c:pt idx="0">
                  <c:v>6</c:v>
                </c:pt>
                <c:pt idx="1">
                  <c:v>4.7</c:v>
                </c:pt>
                <c:pt idx="2">
                  <c:v>4.37</c:v>
                </c:pt>
                <c:pt idx="3">
                  <c:v>3.3</c:v>
                </c:pt>
                <c:pt idx="4">
                  <c:v>4</c:v>
                </c:pt>
                <c:pt idx="5">
                  <c:v>3.5</c:v>
                </c:pt>
              </c:numCache>
            </c:numRef>
          </c:xVal>
          <c:yVal>
            <c:numRef>
              <c:f>'T1i vs fD'!$S$36:$S$41</c:f>
              <c:numCache>
                <c:formatCode>General</c:formatCode>
                <c:ptCount val="6"/>
                <c:pt idx="0">
                  <c:v>11.474308963780494</c:v>
                </c:pt>
                <c:pt idx="1">
                  <c:v>15.304868491124834</c:v>
                </c:pt>
                <c:pt idx="2">
                  <c:v>16.277241294219937</c:v>
                </c:pt>
                <c:pt idx="3">
                  <c:v>19.430086443649515</c:v>
                </c:pt>
                <c:pt idx="4">
                  <c:v>17.367477467387175</c:v>
                </c:pt>
                <c:pt idx="5">
                  <c:v>18.840769593288844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28F-4D78-9EEB-C29E383A2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742720"/>
        <c:axId val="191744640"/>
      </c:scatterChart>
      <c:valAx>
        <c:axId val="191742720"/>
        <c:scaling>
          <c:orientation val="minMax"/>
          <c:max val="8"/>
          <c:min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400" i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</a:t>
                </a:r>
                <a:r>
                  <a:rPr lang="en-US" altLang="ja-JP" sz="1400" i="1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 </a:t>
                </a:r>
                <a:r>
                  <a:rPr lang="en-US" altLang="ja-JP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744640"/>
        <c:crosses val="autoZero"/>
        <c:crossBetween val="midCat"/>
        <c:majorUnit val="2"/>
      </c:valAx>
      <c:valAx>
        <c:axId val="191744640"/>
        <c:scaling>
          <c:orientation val="minMax"/>
          <c:min val="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</a:t>
                </a:r>
                <a:r>
                  <a:rPr lang="en-US" altLang="ja-JP" sz="1400" baseline="-25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1i </a:t>
                </a:r>
                <a:r>
                  <a:rPr lang="en-US" altLang="ja-JP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(s)</a:t>
                </a:r>
                <a:endParaRPr lang="ja-JP" altLang="en-US" sz="14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en-US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742720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回帰関数と散布図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fD'!$X$45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'T1i vs fD'!$W$46:$W$51</c:f>
              <c:numCache>
                <c:formatCode>0.0_ </c:formatCode>
                <c:ptCount val="6"/>
              </c:numCache>
            </c:numRef>
          </c:xVal>
          <c:yVal>
            <c:numRef>
              <c:f>'T1i vs fD'!$X$46:$X$51</c:f>
              <c:numCache>
                <c:formatCode>0.00_ 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55-4C92-83FF-E9780C0052C6}"/>
            </c:ext>
          </c:extLst>
        </c:ser>
        <c:ser>
          <c:idx val="1"/>
          <c:order val="1"/>
          <c:tx>
            <c:strRef>
              <c:f>'T1i vs fD'!$Y$45</c:f>
              <c:strCache>
                <c:ptCount val="1"/>
              </c:strCache>
            </c:strRef>
          </c:tx>
          <c:xVal>
            <c:numRef>
              <c:f>'T1i vs fD'!$W$46:$W$51</c:f>
              <c:numCache>
                <c:formatCode>0.0_ </c:formatCode>
                <c:ptCount val="6"/>
              </c:numCache>
            </c:numRef>
          </c:xVal>
          <c:yVal>
            <c:numRef>
              <c:f>'T1i vs fD'!$Y$46:$Y$51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55-4C92-83FF-E9780C005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345984"/>
        <c:axId val="128347520"/>
      </c:scatterChart>
      <c:valAx>
        <c:axId val="12834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en-US"/>
                  <a:t>fD</a:t>
                </a:r>
              </a:p>
            </c:rich>
          </c:tx>
          <c:overlay val="0"/>
        </c:title>
        <c:numFmt formatCode="0.0_ " sourceLinked="1"/>
        <c:majorTickMark val="out"/>
        <c:minorTickMark val="none"/>
        <c:tickLblPos val="nextTo"/>
        <c:crossAx val="128347520"/>
        <c:crosses val="autoZero"/>
        <c:crossBetween val="midCat"/>
      </c:valAx>
      <c:valAx>
        <c:axId val="12834752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en-US" altLang="en-US"/>
                  <a:t>T1i</a:t>
                </a:r>
              </a:p>
            </c:rich>
          </c:tx>
          <c:overlay val="0"/>
        </c:title>
        <c:numFmt formatCode="0.00_ " sourceLinked="1"/>
        <c:majorTickMark val="out"/>
        <c:minorTickMark val="none"/>
        <c:tickLblPos val="nextTo"/>
        <c:crossAx val="128345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実測値と予測値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fD'!$S$45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'T1i vs fD'!$R$46:$R$51</c:f>
              <c:numCache>
                <c:formatCode>0.00_ </c:formatCode>
                <c:ptCount val="6"/>
              </c:numCache>
            </c:numRef>
          </c:xVal>
          <c:yVal>
            <c:numRef>
              <c:f>'T1i vs fD'!$S$46:$S$51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58-4AFA-BC44-EA32D94E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284928"/>
        <c:axId val="128299008"/>
      </c:scatterChart>
      <c:valAx>
        <c:axId val="12828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実測値</a:t>
                </a:r>
              </a:p>
            </c:rich>
          </c:tx>
          <c:overlay val="0"/>
        </c:title>
        <c:numFmt formatCode="0.00_ " sourceLinked="1"/>
        <c:majorTickMark val="out"/>
        <c:minorTickMark val="none"/>
        <c:tickLblPos val="nextTo"/>
        <c:crossAx val="128299008"/>
        <c:crosses val="autoZero"/>
        <c:crossBetween val="midCat"/>
      </c:valAx>
      <c:valAx>
        <c:axId val="12829900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予測値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284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予測値と残差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'T1i vs fD'!$T$45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'T1i vs fD'!$S$46:$S$51</c:f>
              <c:numCache>
                <c:formatCode>General</c:formatCode>
                <c:ptCount val="6"/>
              </c:numCache>
            </c:numRef>
          </c:xVal>
          <c:yVal>
            <c:numRef>
              <c:f>'T1i vs fD'!$T$46:$T$51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78-4902-BCC9-05B77327F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088704"/>
        <c:axId val="190090240"/>
      </c:scatterChart>
      <c:valAx>
        <c:axId val="19008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予測値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090240"/>
        <c:crosses val="autoZero"/>
        <c:crossBetween val="midCat"/>
      </c:valAx>
      <c:valAx>
        <c:axId val="190090240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残差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00887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'α vs Fi'!$A$2:$B$2</c:f>
              <c:strCache>
                <c:ptCount val="1"/>
                <c:pt idx="0">
                  <c:v>NC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'α vs Fi'!$B$4:$B$9</c:f>
              <c:numCache>
                <c:formatCode>0.0_ </c:formatCode>
                <c:ptCount val="6"/>
                <c:pt idx="0">
                  <c:v>178</c:v>
                </c:pt>
                <c:pt idx="1">
                  <c:v>179</c:v>
                </c:pt>
                <c:pt idx="2">
                  <c:v>220</c:v>
                </c:pt>
                <c:pt idx="3">
                  <c:v>182</c:v>
                </c:pt>
                <c:pt idx="4">
                  <c:v>193</c:v>
                </c:pt>
                <c:pt idx="5">
                  <c:v>197</c:v>
                </c:pt>
              </c:numCache>
            </c:numRef>
          </c:xVal>
          <c:yVal>
            <c:numRef>
              <c:f>'α vs Fi'!$A$4:$A$9</c:f>
              <c:numCache>
                <c:formatCode>0.000_ </c:formatCode>
                <c:ptCount val="6"/>
                <c:pt idx="0">
                  <c:v>0.11924999999999999</c:v>
                </c:pt>
                <c:pt idx="1">
                  <c:v>0.11024999999999999</c:v>
                </c:pt>
                <c:pt idx="2">
                  <c:v>0.11099999999999999</c:v>
                </c:pt>
                <c:pt idx="3">
                  <c:v>0.10275000000000001</c:v>
                </c:pt>
                <c:pt idx="4">
                  <c:v>0.11924999999999999</c:v>
                </c:pt>
                <c:pt idx="5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F3-4217-A4C6-83AB9609A3C3}"/>
            </c:ext>
          </c:extLst>
        </c:ser>
        <c:ser>
          <c:idx val="1"/>
          <c:order val="1"/>
          <c:tx>
            <c:strRef>
              <c:f>'α vs Fi'!$A$32:$B$32</c:f>
              <c:strCache>
                <c:ptCount val="1"/>
                <c:pt idx="0">
                  <c:v>CSE-LPS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'α vs Fi'!$B$34:$B$39</c:f>
              <c:numCache>
                <c:formatCode>0.0_ </c:formatCode>
                <c:ptCount val="6"/>
                <c:pt idx="0">
                  <c:v>235</c:v>
                </c:pt>
                <c:pt idx="1">
                  <c:v>213</c:v>
                </c:pt>
                <c:pt idx="2">
                  <c:v>197</c:v>
                </c:pt>
                <c:pt idx="3">
                  <c:v>189</c:v>
                </c:pt>
                <c:pt idx="4">
                  <c:v>196</c:v>
                </c:pt>
                <c:pt idx="5">
                  <c:v>180</c:v>
                </c:pt>
              </c:numCache>
            </c:numRef>
          </c:xVal>
          <c:yVal>
            <c:numRef>
              <c:f>'α vs Fi'!$A$34:$A$39</c:f>
              <c:numCache>
                <c:formatCode>0.000_);[Red]\(0.000\)</c:formatCode>
                <c:ptCount val="6"/>
                <c:pt idx="0">
                  <c:v>0.14400000000000002</c:v>
                </c:pt>
                <c:pt idx="1">
                  <c:v>0.10874999999999999</c:v>
                </c:pt>
                <c:pt idx="2">
                  <c:v>0.10125000000000001</c:v>
                </c:pt>
                <c:pt idx="3">
                  <c:v>9.2249999999999999E-2</c:v>
                </c:pt>
                <c:pt idx="4">
                  <c:v>0.10100000000000001</c:v>
                </c:pt>
                <c:pt idx="5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F3-4217-A4C6-83AB9609A3C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'α vs Fi'!$Q$35:$Q$40</c:f>
              <c:numCache>
                <c:formatCode>0.0_ </c:formatCode>
                <c:ptCount val="6"/>
                <c:pt idx="0">
                  <c:v>235</c:v>
                </c:pt>
                <c:pt idx="1">
                  <c:v>213</c:v>
                </c:pt>
                <c:pt idx="2">
                  <c:v>197</c:v>
                </c:pt>
                <c:pt idx="3">
                  <c:v>189</c:v>
                </c:pt>
                <c:pt idx="4">
                  <c:v>196</c:v>
                </c:pt>
                <c:pt idx="5">
                  <c:v>180</c:v>
                </c:pt>
              </c:numCache>
            </c:numRef>
          </c:xVal>
          <c:yVal>
            <c:numRef>
              <c:f>'α vs Fi'!$R$35:$R$40</c:f>
              <c:numCache>
                <c:formatCode>0.000_);[Red]\(0.000\)</c:formatCode>
                <c:ptCount val="6"/>
                <c:pt idx="0">
                  <c:v>0.14400000000000002</c:v>
                </c:pt>
                <c:pt idx="1">
                  <c:v>0.10874999999999999</c:v>
                </c:pt>
                <c:pt idx="2">
                  <c:v>0.10125000000000001</c:v>
                </c:pt>
                <c:pt idx="3">
                  <c:v>9.2249999999999999E-2</c:v>
                </c:pt>
                <c:pt idx="4">
                  <c:v>0.10100000000000001</c:v>
                </c:pt>
                <c:pt idx="5">
                  <c:v>9.6000000000000002E-2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BF3-4217-A4C6-83AB9609A3C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9525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'α vs Fi'!$Q$4:$Q$9</c:f>
              <c:numCache>
                <c:formatCode>0.0_ </c:formatCode>
                <c:ptCount val="6"/>
                <c:pt idx="0">
                  <c:v>178</c:v>
                </c:pt>
                <c:pt idx="1">
                  <c:v>179</c:v>
                </c:pt>
                <c:pt idx="2">
                  <c:v>220</c:v>
                </c:pt>
                <c:pt idx="3">
                  <c:v>182</c:v>
                </c:pt>
                <c:pt idx="4">
                  <c:v>193</c:v>
                </c:pt>
                <c:pt idx="5">
                  <c:v>197</c:v>
                </c:pt>
              </c:numCache>
            </c:numRef>
          </c:xVal>
          <c:yVal>
            <c:numRef>
              <c:f>'α vs Fi'!$S$4:$S$9</c:f>
              <c:numCache>
                <c:formatCode>General</c:formatCode>
                <c:ptCount val="6"/>
                <c:pt idx="0">
                  <c:v>0.11074381625441695</c:v>
                </c:pt>
                <c:pt idx="1">
                  <c:v>0.11067020023557125</c:v>
                </c:pt>
                <c:pt idx="2">
                  <c:v>0.10765194346289753</c:v>
                </c:pt>
                <c:pt idx="3">
                  <c:v>0.11044935217903416</c:v>
                </c:pt>
                <c:pt idx="4">
                  <c:v>0.10963957597173145</c:v>
                </c:pt>
                <c:pt idx="5">
                  <c:v>0.10934511189634864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E2-43E4-8461-D11DC4F64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524864"/>
        <c:axId val="191526784"/>
      </c:scatterChart>
      <c:valAx>
        <c:axId val="191524864"/>
        <c:scaling>
          <c:orientation val="minMax"/>
          <c:min val="16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altLang="ja-JP" sz="1400" b="0" i="0" baseline="0">
                    <a:effectLst/>
                  </a:rPr>
                  <a:t>F</a:t>
                </a:r>
                <a:r>
                  <a:rPr lang="en-US" altLang="ja-JP" sz="1400" b="0" i="0" baseline="-25000">
                    <a:effectLst/>
                  </a:rPr>
                  <a:t>i </a:t>
                </a:r>
                <a:r>
                  <a:rPr lang="en-US" altLang="ja-JP" sz="1400" b="0" i="0" baseline="0">
                    <a:effectLst/>
                  </a:rPr>
                  <a:t>(mL/100g/min)</a:t>
                </a:r>
                <a:endParaRPr lang="ja-JP" altLang="ja-JP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 altLang="ja-JP"/>
            </a:p>
          </c:txPr>
        </c:title>
        <c:numFmt formatCode="0.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526784"/>
        <c:crosses val="autoZero"/>
        <c:crossBetween val="midCat"/>
      </c:valAx>
      <c:valAx>
        <c:axId val="191526784"/>
        <c:scaling>
          <c:orientation val="minMax"/>
          <c:max val="0.16000000000000003"/>
          <c:min val="8.0000000000000016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i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α 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(s</a:t>
                </a:r>
                <a:r>
                  <a:rPr lang="en-US" sz="1400" baseline="30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-1</a:t>
                </a:r>
                <a:r>
                  <a:rPr lang="en-US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ja-JP" sz="14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91524864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実測値と予測値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'α vs Fi'!$S$46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'α vs Fi'!$R$47:$R$52</c:f>
              <c:numCache>
                <c:formatCode>0.0_ </c:formatCode>
                <c:ptCount val="6"/>
              </c:numCache>
            </c:numRef>
          </c:xVal>
          <c:yVal>
            <c:numRef>
              <c:f>'α vs Fi'!$S$47:$S$52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59-4F06-8A8C-0EF069EF5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126720"/>
        <c:axId val="191590784"/>
      </c:scatterChart>
      <c:valAx>
        <c:axId val="12412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実測値</a:t>
                </a:r>
              </a:p>
            </c:rich>
          </c:tx>
          <c:overlay val="0"/>
        </c:title>
        <c:numFmt formatCode="0.0_ " sourceLinked="1"/>
        <c:majorTickMark val="out"/>
        <c:minorTickMark val="none"/>
        <c:tickLblPos val="nextTo"/>
        <c:crossAx val="191590784"/>
        <c:crosses val="autoZero"/>
        <c:crossBetween val="midCat"/>
      </c:valAx>
      <c:valAx>
        <c:axId val="191590784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予測値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4126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altLang="en-US" sz="1400" b="0" i="0">
                <a:latin typeface="明朝"/>
                <a:ea typeface="明朝"/>
                <a:cs typeface="明朝"/>
              </a:defRPr>
            </a:pPr>
            <a:r>
              <a:rPr lang="ja-JP"/>
              <a:t>予測値と残差</a:t>
            </a:r>
          </a:p>
        </c:rich>
      </c:tx>
      <c:overlay val="0"/>
      <c:spPr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'α vs Fi'!$T$46</c:f>
              <c:strCache>
                <c:ptCount val="1"/>
              </c:strCache>
            </c:strRef>
          </c:tx>
          <c:spPr>
            <a:ln w="25400">
              <a:noFill/>
            </a:ln>
          </c:spPr>
          <c:xVal>
            <c:numRef>
              <c:f>'α vs Fi'!$S$47:$S$52</c:f>
              <c:numCache>
                <c:formatCode>General</c:formatCode>
                <c:ptCount val="6"/>
              </c:numCache>
            </c:numRef>
          </c:xVal>
          <c:yVal>
            <c:numRef>
              <c:f>'α vs Fi'!$T$47:$T$52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EF-4C7F-A62B-F6C5B1441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00416"/>
        <c:axId val="130701952"/>
      </c:scatterChart>
      <c:valAx>
        <c:axId val="13070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予測値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701952"/>
        <c:crosses val="autoZero"/>
        <c:crossBetween val="midCat"/>
      </c:valAx>
      <c:valAx>
        <c:axId val="1307019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/>
                  <a:t>残差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7004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plotArea>
      <cx:plotAreaRegion>
        <cx:series layoutId="boxWhisker" uniqueId="{4D81BC15-F09C-491A-92F4-52AD18BA108D}">
          <cx:tx>
            <cx:txData>
              <cx:f>_xlchart.v1.4</cx:f>
              <cx:v>fD</cx:v>
            </cx:txData>
          </cx:tx>
          <cx:spPr>
            <a:noFill/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  <cx:axis id="1">
        <cx:valScaling min="2"/>
        <cx:tickLabels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boxWhisker" uniqueId="{B3482B16-8B64-41A6-8B74-FBAE28BB7561}">
          <cx:tx>
            <cx:txData>
              <cx:f>_xlchart.v1.1</cx:f>
              <cx:v>α</cx:v>
            </cx:txData>
          </cx:tx>
          <cx:spPr>
            <a:noFill/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  <cx:axis id="1">
        <cx:valScaling min="0.080000000000000016"/>
        <cx:tickLabels/>
        <cx:numFmt formatCode="0.00_ " sourceLinked="0"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plotArea>
      <cx:plotAreaRegion>
        <cx:series layoutId="boxWhisker" uniqueId="{FDF24513-EDF6-4945-A205-02FEA55CDB1A}">
          <cx:tx>
            <cx:txData>
              <cx:f>_xlchart.v1.7</cx:f>
              <cx:v>Fi</cx:v>
            </cx:txData>
          </cx:tx>
          <cx:spPr>
            <a:noFill/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  <cx:axis id="1">
        <cx:valScaling max="260" min="140"/>
        <cx:tickLabels/>
        <cx:numFmt formatCode="0_ " sourceLinked="0"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plotArea>
      <cx:plotAreaRegion>
        <cx:series layoutId="boxWhisker" uniqueId="{25ED0F7D-CF4B-45E5-B422-F4B6E0F4A993}">
          <cx:tx>
            <cx:txData>
              <cx:f>_xlchart.v1.10</cx:f>
              <cx:v>T1i</cx:v>
            </cx:txData>
          </cx:tx>
          <cx:spPr>
            <a:noFill/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  <cx:axis id="1">
        <cx:valScaling/>
        <cx:tickLabels/>
        <cx:numFmt formatCode="0_ " sourceLinked="0"/>
        <cx:spPr>
          <a:ln w="19050"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ja-JP" altLang="en-US" sz="11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ＭＳ Ｐゴシック" panose="020B0600070205080204" pitchFamily="50" charset="-128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154781</xdr:colOff>
      <xdr:row>2</xdr:row>
      <xdr:rowOff>70379</xdr:rowOff>
    </xdr:from>
    <xdr:to>
      <xdr:col>11</xdr:col>
      <xdr:colOff>466990</xdr:colOff>
      <xdr:row>19</xdr:row>
      <xdr:rowOff>2381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グラフ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3181" y="400579"/>
              <a:ext cx="4579409" cy="27387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4</xdr:col>
      <xdr:colOff>154781</xdr:colOff>
      <xdr:row>26</xdr:row>
      <xdr:rowOff>70380</xdr:rowOff>
    </xdr:from>
    <xdr:to>
      <xdr:col>11</xdr:col>
      <xdr:colOff>466990</xdr:colOff>
      <xdr:row>43</xdr:row>
      <xdr:rowOff>2382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グラフ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3181" y="4375680"/>
              <a:ext cx="4579409" cy="27387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4</xdr:col>
      <xdr:colOff>154781</xdr:colOff>
      <xdr:row>47</xdr:row>
      <xdr:rowOff>83608</xdr:rowOff>
    </xdr:from>
    <xdr:to>
      <xdr:col>11</xdr:col>
      <xdr:colOff>466990</xdr:colOff>
      <xdr:row>64</xdr:row>
      <xdr:rowOff>2381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3181" y="7856008"/>
              <a:ext cx="4579409" cy="27381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4</xdr:col>
      <xdr:colOff>154781</xdr:colOff>
      <xdr:row>68</xdr:row>
      <xdr:rowOff>83608</xdr:rowOff>
    </xdr:from>
    <xdr:to>
      <xdr:col>11</xdr:col>
      <xdr:colOff>466990</xdr:colOff>
      <xdr:row>85</xdr:row>
      <xdr:rowOff>2381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3181" y="11335808"/>
              <a:ext cx="4579409" cy="27381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462280</xdr:colOff>
      <xdr:row>7</xdr:row>
      <xdr:rowOff>130810</xdr:rowOff>
    </xdr:from>
    <xdr:to>
      <xdr:col>9</xdr:col>
      <xdr:colOff>508000</xdr:colOff>
      <xdr:row>25</xdr:row>
      <xdr:rowOff>146050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12700</xdr:colOff>
      <xdr:row>10</xdr:row>
      <xdr:rowOff>161925</xdr:rowOff>
    </xdr:from>
    <xdr:to>
      <xdr:col>24</xdr:col>
      <xdr:colOff>12700</xdr:colOff>
      <xdr:row>28</xdr:row>
      <xdr:rowOff>117475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14</xdr:row>
      <xdr:rowOff>73025</xdr:rowOff>
    </xdr:from>
    <xdr:to>
      <xdr:col>23</xdr:col>
      <xdr:colOff>66675</xdr:colOff>
      <xdr:row>32</xdr:row>
      <xdr:rowOff>34925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85</xdr:row>
      <xdr:rowOff>104775</xdr:rowOff>
    </xdr:from>
    <xdr:to>
      <xdr:col>22</xdr:col>
      <xdr:colOff>152400</xdr:colOff>
      <xdr:row>103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105</xdr:row>
      <xdr:rowOff>104775</xdr:rowOff>
    </xdr:from>
    <xdr:to>
      <xdr:col>22</xdr:col>
      <xdr:colOff>152400</xdr:colOff>
      <xdr:row>123</xdr:row>
      <xdr:rowOff>66675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152400</xdr:colOff>
      <xdr:row>125</xdr:row>
      <xdr:rowOff>104775</xdr:rowOff>
    </xdr:from>
    <xdr:to>
      <xdr:col>22</xdr:col>
      <xdr:colOff>152400</xdr:colOff>
      <xdr:row>143</xdr:row>
      <xdr:rowOff>66675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88900</xdr:colOff>
      <xdr:row>10</xdr:row>
      <xdr:rowOff>44450</xdr:rowOff>
    </xdr:from>
    <xdr:to>
      <xdr:col>23</xdr:col>
      <xdr:colOff>88900</xdr:colOff>
      <xdr:row>28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152400</xdr:colOff>
      <xdr:row>106</xdr:row>
      <xdr:rowOff>123825</xdr:rowOff>
    </xdr:from>
    <xdr:to>
      <xdr:col>22</xdr:col>
      <xdr:colOff>152400</xdr:colOff>
      <xdr:row>124</xdr:row>
      <xdr:rowOff>85725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126</xdr:row>
      <xdr:rowOff>123825</xdr:rowOff>
    </xdr:from>
    <xdr:to>
      <xdr:col>22</xdr:col>
      <xdr:colOff>152400</xdr:colOff>
      <xdr:row>144</xdr:row>
      <xdr:rowOff>85725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444500</xdr:colOff>
      <xdr:row>15</xdr:row>
      <xdr:rowOff>88900</xdr:rowOff>
    </xdr:from>
    <xdr:to>
      <xdr:col>22</xdr:col>
      <xdr:colOff>444500</xdr:colOff>
      <xdr:row>33</xdr:row>
      <xdr:rowOff>53975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228600</xdr:colOff>
      <xdr:row>88</xdr:row>
      <xdr:rowOff>0</xdr:rowOff>
    </xdr:from>
    <xdr:to>
      <xdr:col>21</xdr:col>
      <xdr:colOff>228600</xdr:colOff>
      <xdr:row>105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228600</xdr:colOff>
      <xdr:row>108</xdr:row>
      <xdr:rowOff>0</xdr:rowOff>
    </xdr:from>
    <xdr:to>
      <xdr:col>21</xdr:col>
      <xdr:colOff>228600</xdr:colOff>
      <xdr:row>125</xdr:row>
      <xdr:rowOff>133350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228600</xdr:colOff>
      <xdr:row>128</xdr:row>
      <xdr:rowOff>0</xdr:rowOff>
    </xdr:from>
    <xdr:to>
      <xdr:col>21</xdr:col>
      <xdr:colOff>228600</xdr:colOff>
      <xdr:row>145</xdr:row>
      <xdr:rowOff>133350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11</xdr:row>
      <xdr:rowOff>31750</xdr:rowOff>
    </xdr:from>
    <xdr:to>
      <xdr:col>22</xdr:col>
      <xdr:colOff>542925</xdr:colOff>
      <xdr:row>28</xdr:row>
      <xdr:rowOff>152400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8"/>
  <sheetViews>
    <sheetView tabSelected="1" topLeftCell="D1" zoomScale="96" zoomScaleNormal="96" workbookViewId="0">
      <selection activeCell="O11" sqref="O11"/>
    </sheetView>
  </sheetViews>
  <sheetFormatPr defaultRowHeight="13" x14ac:dyDescent="0.2"/>
  <sheetData>
    <row r="2" spans="1:20" x14ac:dyDescent="0.2">
      <c r="B2" t="s">
        <v>7</v>
      </c>
      <c r="L2" t="s">
        <v>8</v>
      </c>
    </row>
    <row r="3" spans="1:20" ht="14" x14ac:dyDescent="0.2">
      <c r="B3" t="s">
        <v>0</v>
      </c>
      <c r="C3" t="s">
        <v>5</v>
      </c>
      <c r="D3" t="s">
        <v>43</v>
      </c>
      <c r="E3" t="s">
        <v>1</v>
      </c>
      <c r="F3" t="s">
        <v>2</v>
      </c>
      <c r="G3" s="4" t="s">
        <v>4</v>
      </c>
      <c r="H3" t="s">
        <v>5</v>
      </c>
      <c r="I3" s="4" t="s">
        <v>60</v>
      </c>
      <c r="J3" t="s">
        <v>61</v>
      </c>
      <c r="L3" t="s">
        <v>0</v>
      </c>
      <c r="M3" t="s">
        <v>5</v>
      </c>
      <c r="N3" t="s">
        <v>47</v>
      </c>
      <c r="O3" t="s">
        <v>1</v>
      </c>
      <c r="P3" t="s">
        <v>3</v>
      </c>
      <c r="Q3" s="4" t="s">
        <v>4</v>
      </c>
      <c r="R3" t="s">
        <v>5</v>
      </c>
      <c r="S3" s="4" t="s">
        <v>60</v>
      </c>
      <c r="T3" t="s">
        <v>61</v>
      </c>
    </row>
    <row r="4" spans="1:20" x14ac:dyDescent="0.2">
      <c r="B4" s="1">
        <v>5.5</v>
      </c>
      <c r="C4" s="1">
        <v>2.6225000000000001</v>
      </c>
      <c r="D4" s="1">
        <f>C4/SQRT(6)</f>
        <v>1.0706311417414809</v>
      </c>
      <c r="E4" s="2">
        <f>1/(G4-F4/100/60/$E$19)</f>
        <v>12.466509923998034</v>
      </c>
      <c r="F4" s="1">
        <v>178</v>
      </c>
      <c r="G4" s="3">
        <v>0.11924999999999999</v>
      </c>
      <c r="H4" s="3">
        <v>2.2499999999999999E-2</v>
      </c>
      <c r="I4" s="3">
        <f>F4/100/60/$E$19</f>
        <v>3.9035087719298249E-2</v>
      </c>
      <c r="J4" s="3">
        <f>1/E4</f>
        <v>8.0214912280701739E-2</v>
      </c>
      <c r="K4" s="3"/>
      <c r="L4" s="1">
        <v>6</v>
      </c>
      <c r="M4" s="2">
        <v>2.5264000000000002</v>
      </c>
      <c r="N4" s="2">
        <f>M4/SQRT(6)</f>
        <v>1.0313984810279038</v>
      </c>
      <c r="O4" s="2">
        <f>1/(Q4-P4/100/60/$E$19)</f>
        <v>10.81491319609145</v>
      </c>
      <c r="P4" s="1">
        <v>235</v>
      </c>
      <c r="Q4" s="3">
        <v>0.14400000000000002</v>
      </c>
      <c r="R4" s="3">
        <v>3.1162536121865744E-2</v>
      </c>
      <c r="S4" s="3">
        <f>P4/100/60/$E$19</f>
        <v>5.1535087719298246E-2</v>
      </c>
      <c r="T4" s="3">
        <f>1/O4</f>
        <v>9.2464912280701778E-2</v>
      </c>
    </row>
    <row r="5" spans="1:20" x14ac:dyDescent="0.2">
      <c r="B5" s="1">
        <v>6.12</v>
      </c>
      <c r="C5" s="1">
        <v>2.4</v>
      </c>
      <c r="D5" s="1">
        <f t="shared" ref="D5:D9" si="0">C5/SQRT(6)</f>
        <v>0.97979589711327131</v>
      </c>
      <c r="E5" s="2">
        <f>1/(G5-F5/100/60/$E$19)</f>
        <v>14.085377154506705</v>
      </c>
      <c r="F5" s="1">
        <v>179</v>
      </c>
      <c r="G5" s="3">
        <v>0.11024999999999999</v>
      </c>
      <c r="H5" s="3">
        <v>2.2499999999999999E-2</v>
      </c>
      <c r="I5" s="3">
        <f>F5/100/60/$E$19</f>
        <v>3.9254385964912278E-2</v>
      </c>
      <c r="J5" s="3">
        <f>1/E5</f>
        <v>7.0995614035087709E-2</v>
      </c>
      <c r="K5" s="3"/>
      <c r="L5" s="1">
        <v>4.7</v>
      </c>
      <c r="M5" s="2">
        <v>2.3531</v>
      </c>
      <c r="N5" s="2">
        <f t="shared" ref="N5:N16" si="1">M5/SQRT(6)</f>
        <v>0.96064905229051611</v>
      </c>
      <c r="O5" s="2">
        <f>1/(Q5-P5/100/60/$E$19)</f>
        <v>16.11876988335101</v>
      </c>
      <c r="P5" s="1">
        <v>213</v>
      </c>
      <c r="Q5" s="3">
        <v>0.10874999999999999</v>
      </c>
      <c r="R5" s="3">
        <v>3.6444388646580004E-3</v>
      </c>
      <c r="S5" s="3">
        <f>P5/100/60/$E$19</f>
        <v>4.6710526315789466E-2</v>
      </c>
      <c r="T5" s="3">
        <f>1/O5</f>
        <v>6.2039473684210512E-2</v>
      </c>
    </row>
    <row r="6" spans="1:20" x14ac:dyDescent="0.2">
      <c r="B6" s="1">
        <v>6.39</v>
      </c>
      <c r="C6" s="1">
        <v>2.4</v>
      </c>
      <c r="D6" s="1">
        <f t="shared" si="0"/>
        <v>0.97979589711327131</v>
      </c>
      <c r="E6" s="2">
        <f>1/(G6-F6/100/60/$E$19)</f>
        <v>15.935141179759578</v>
      </c>
      <c r="F6" s="1">
        <v>220</v>
      </c>
      <c r="G6" s="3">
        <v>0.11099999999999999</v>
      </c>
      <c r="H6" s="3">
        <v>1.7034642356035291E-2</v>
      </c>
      <c r="I6" s="3">
        <f>F6/100/60/$E$19</f>
        <v>4.8245614035087717E-2</v>
      </c>
      <c r="J6" s="3">
        <f>1/E6</f>
        <v>6.2754385964912271E-2</v>
      </c>
      <c r="K6" s="3"/>
      <c r="L6" s="1">
        <v>4.37</v>
      </c>
      <c r="M6" s="2">
        <v>2.1597</v>
      </c>
      <c r="N6" s="2">
        <f t="shared" si="1"/>
        <v>0.88169383291480496</v>
      </c>
      <c r="O6" s="2">
        <f>1/(Q6-P6/100/60/$E$19)</f>
        <v>17.227049489988662</v>
      </c>
      <c r="P6" s="1">
        <v>197</v>
      </c>
      <c r="Q6" s="3">
        <v>0.10125000000000001</v>
      </c>
      <c r="R6" s="3">
        <v>9.1745504287607561E-3</v>
      </c>
      <c r="S6" s="3">
        <f>P6/100/60/$E$19</f>
        <v>4.3201754385964908E-2</v>
      </c>
      <c r="T6" s="3">
        <f>1/O6</f>
        <v>5.8048245614035099E-2</v>
      </c>
    </row>
    <row r="7" spans="1:20" x14ac:dyDescent="0.2">
      <c r="B7" s="1">
        <v>6.86</v>
      </c>
      <c r="C7" s="1">
        <v>2</v>
      </c>
      <c r="D7" s="1">
        <f t="shared" si="0"/>
        <v>0.81649658092772615</v>
      </c>
      <c r="E7" s="2">
        <f>1/(G7-F7/100/60/$E$19)</f>
        <v>15.914008515390519</v>
      </c>
      <c r="F7" s="1">
        <v>182</v>
      </c>
      <c r="G7" s="3">
        <v>0.10275000000000001</v>
      </c>
      <c r="H7" s="3">
        <v>3.2565327890739931E-2</v>
      </c>
      <c r="I7" s="3">
        <f>F7/100/60/$E$19</f>
        <v>3.9912280701754385E-2</v>
      </c>
      <c r="J7" s="3">
        <f>1/E7</f>
        <v>6.2837719298245623E-2</v>
      </c>
      <c r="K7" s="3"/>
      <c r="L7" s="1">
        <v>3.3</v>
      </c>
      <c r="M7" s="2">
        <v>2.1</v>
      </c>
      <c r="N7" s="2">
        <f t="shared" si="1"/>
        <v>0.85732140997411244</v>
      </c>
      <c r="O7" s="2">
        <f>1/(Q7-P7/100/60/$E$19)</f>
        <v>19.684019684019685</v>
      </c>
      <c r="P7" s="1">
        <v>189</v>
      </c>
      <c r="Q7" s="3">
        <v>9.2249999999999999E-2</v>
      </c>
      <c r="R7" s="3">
        <v>2.1484653128331484E-2</v>
      </c>
      <c r="S7" s="3">
        <f>P7/100/60/$E$19</f>
        <v>4.1447368421052629E-2</v>
      </c>
      <c r="T7" s="3">
        <f>1/O7</f>
        <v>5.080263157894737E-2</v>
      </c>
    </row>
    <row r="8" spans="1:20" x14ac:dyDescent="0.2">
      <c r="B8" s="1">
        <v>6.01</v>
      </c>
      <c r="C8" s="1">
        <v>1.8</v>
      </c>
      <c r="D8" s="1">
        <f t="shared" si="0"/>
        <v>0.73484692283495356</v>
      </c>
      <c r="E8" s="2">
        <f>1/(G8-F8/100/60/$E$19)</f>
        <v>12.999600889446377</v>
      </c>
      <c r="F8" s="1">
        <v>193</v>
      </c>
      <c r="G8" s="3">
        <v>0.11924999999999999</v>
      </c>
      <c r="H8" s="3">
        <v>1.3058410326012699E-2</v>
      </c>
      <c r="I8" s="3">
        <f>F8/100/60/$E$19</f>
        <v>4.2324561403508765E-2</v>
      </c>
      <c r="J8" s="3">
        <f>1/E8</f>
        <v>7.692543859649123E-2</v>
      </c>
      <c r="K8" s="3"/>
      <c r="L8" s="1">
        <v>4.7300000000000004</v>
      </c>
      <c r="M8" s="1">
        <v>1.4</v>
      </c>
      <c r="N8" s="2">
        <f t="shared" si="1"/>
        <v>0.57154760664940829</v>
      </c>
      <c r="O8" s="2"/>
      <c r="P8" s="1"/>
      <c r="Q8" s="3">
        <v>0.10874999999999999</v>
      </c>
      <c r="R8" s="3">
        <v>2.4E-2</v>
      </c>
    </row>
    <row r="9" spans="1:20" x14ac:dyDescent="0.2">
      <c r="B9" s="1">
        <v>6.78</v>
      </c>
      <c r="C9" s="1">
        <v>2.6</v>
      </c>
      <c r="D9" s="1">
        <f t="shared" si="0"/>
        <v>1.061445555206044</v>
      </c>
      <c r="E9" s="2">
        <f>1/(G9-F9/100/60/$E$19)</f>
        <v>18.940023259677684</v>
      </c>
      <c r="F9" s="1">
        <v>197</v>
      </c>
      <c r="G9" s="3">
        <v>9.6000000000000002E-2</v>
      </c>
      <c r="H9" s="3">
        <v>1.258789052455889E-2</v>
      </c>
      <c r="I9" s="3">
        <f>F9/100/60/$E$19</f>
        <v>4.3201754385964908E-2</v>
      </c>
      <c r="J9" s="3">
        <f>1/E9</f>
        <v>5.2798245614035094E-2</v>
      </c>
      <c r="K9" s="3"/>
      <c r="L9" s="1">
        <v>4.74</v>
      </c>
      <c r="M9" s="1">
        <v>1.8</v>
      </c>
      <c r="N9" s="2">
        <f t="shared" si="1"/>
        <v>0.73484692283495356</v>
      </c>
      <c r="O9" s="2"/>
      <c r="P9" s="1"/>
      <c r="Q9" s="3">
        <v>0.11174999999999999</v>
      </c>
      <c r="R9" s="3">
        <v>1.0875000000000001E-2</v>
      </c>
    </row>
    <row r="10" spans="1:20" x14ac:dyDescent="0.2">
      <c r="F10" s="1"/>
      <c r="G10" s="3"/>
      <c r="H10" s="3"/>
      <c r="I10" s="3"/>
      <c r="J10" s="3"/>
      <c r="K10" s="1"/>
      <c r="L10" s="1">
        <v>3.54</v>
      </c>
      <c r="M10" s="1">
        <v>1.6</v>
      </c>
      <c r="N10" s="2">
        <f t="shared" si="1"/>
        <v>0.65319726474218087</v>
      </c>
      <c r="O10" s="2">
        <f>1/(Q10-P10/100/60/$E$19)</f>
        <v>17.690875232774676</v>
      </c>
      <c r="P10" s="1">
        <v>180</v>
      </c>
      <c r="Q10" s="3">
        <v>9.6000000000000002E-2</v>
      </c>
      <c r="R10" s="3">
        <v>9.75E-3</v>
      </c>
      <c r="S10" s="3">
        <f>P10/100/60/$E$19</f>
        <v>3.9473684210526321E-2</v>
      </c>
      <c r="T10" s="3">
        <f>1/O10</f>
        <v>5.6526315789473675E-2</v>
      </c>
    </row>
    <row r="11" spans="1:20" x14ac:dyDescent="0.2">
      <c r="A11" t="s">
        <v>48</v>
      </c>
      <c r="B11" s="1">
        <f>AVERAGE(B4:B9)</f>
        <v>6.2766666666666673</v>
      </c>
      <c r="C11" s="1"/>
      <c r="D11" s="1"/>
      <c r="E11" s="1">
        <f>AVERAGE(E4:E9)</f>
        <v>15.056776820463149</v>
      </c>
      <c r="F11" s="1">
        <f>AVERAGE(F4:F9)</f>
        <v>191.5</v>
      </c>
      <c r="G11" s="3">
        <f>AVERAGE(G4:G9)</f>
        <v>0.10975</v>
      </c>
      <c r="H11" s="3"/>
      <c r="I11" s="3">
        <f>AVERAGE(I4:I9)</f>
        <v>4.1995614035087718E-2</v>
      </c>
      <c r="J11" s="3">
        <f>AVERAGE(J4:J9)</f>
        <v>6.7754385964912289E-2</v>
      </c>
      <c r="K11" s="1"/>
      <c r="L11" s="1">
        <v>5.19</v>
      </c>
      <c r="M11" s="1">
        <v>2.4</v>
      </c>
      <c r="N11" s="2">
        <f t="shared" si="1"/>
        <v>0.97979589711327131</v>
      </c>
      <c r="O11" s="2"/>
      <c r="P11" s="1"/>
      <c r="Q11" s="3">
        <v>0.12225</v>
      </c>
      <c r="R11" s="3">
        <v>2.4750000000000001E-2</v>
      </c>
    </row>
    <row r="12" spans="1:20" x14ac:dyDescent="0.2">
      <c r="A12" t="s">
        <v>49</v>
      </c>
      <c r="B12" s="1">
        <f>STDEV(B4:B9)</f>
        <v>0.51094683350292602</v>
      </c>
      <c r="C12" s="1"/>
      <c r="D12" s="1"/>
      <c r="E12" s="1">
        <f>STDEV(E4:E9)</f>
        <v>2.3862542090582388</v>
      </c>
      <c r="F12" s="1">
        <f>STDEV(F4:F9)</f>
        <v>15.959323293924463</v>
      </c>
      <c r="G12" s="3">
        <f>STDEV(G4:G9)</f>
        <v>9.1692420624607755E-3</v>
      </c>
      <c r="H12" s="3"/>
      <c r="I12" s="3">
        <f>STDEV(I4:I9)</f>
        <v>3.499851599544837E-3</v>
      </c>
      <c r="J12" s="3">
        <f>STDEV(J4:J9)</f>
        <v>1.0224854298686149E-2</v>
      </c>
      <c r="K12" s="1"/>
      <c r="L12" s="1">
        <v>4.57</v>
      </c>
      <c r="M12" s="1">
        <v>2</v>
      </c>
      <c r="N12" s="2">
        <f t="shared" si="1"/>
        <v>0.81649658092772615</v>
      </c>
      <c r="O12" s="2"/>
      <c r="P12" s="1"/>
      <c r="Q12" s="3">
        <v>0.13124999999999998</v>
      </c>
      <c r="R12" s="3">
        <v>1.8750000000000003E-2</v>
      </c>
    </row>
    <row r="13" spans="1:20" x14ac:dyDescent="0.2">
      <c r="A13" t="s">
        <v>50</v>
      </c>
      <c r="B13" s="11">
        <f>TTEST(B4:B9,L4:L16,2,2)</f>
        <v>5.8970725333027872E-5</v>
      </c>
      <c r="C13" s="1"/>
      <c r="D13" s="1"/>
      <c r="E13" s="11">
        <f>TTEST(E4:E9,O4:O7,2,2)</f>
        <v>0.6494149476255362</v>
      </c>
      <c r="F13" s="11">
        <f>TTEST(F4:F9,P4:P7,2,2)</f>
        <v>0.17525569934464647</v>
      </c>
      <c r="G13" s="11">
        <f>TTEST(G4:G9,Q4:Q16,2,2)</f>
        <v>0.78953820295815436</v>
      </c>
      <c r="H13" s="3"/>
      <c r="I13" s="11">
        <f>TTEST(I4:I9,J4:J9,2,2)</f>
        <v>1.6419346241913554E-4</v>
      </c>
      <c r="J13" s="11"/>
      <c r="K13" s="1"/>
      <c r="L13" s="1">
        <v>3.96</v>
      </c>
      <c r="M13" s="1">
        <v>2.2000000000000002</v>
      </c>
      <c r="N13" s="2">
        <f t="shared" si="1"/>
        <v>0.89814623902049884</v>
      </c>
      <c r="O13" s="2">
        <f>1/(Q13-P13/100/60/$E$19)</f>
        <v>17.162213022205492</v>
      </c>
      <c r="P13" s="1">
        <v>196</v>
      </c>
      <c r="Q13" s="3">
        <v>0.10125000000000001</v>
      </c>
      <c r="R13" s="3">
        <v>2.1000000000000001E-2</v>
      </c>
      <c r="S13" s="3">
        <f>P13/100/60/$E$19</f>
        <v>4.2982456140350872E-2</v>
      </c>
      <c r="T13" s="3">
        <f>1/O13</f>
        <v>5.8267543859649135E-2</v>
      </c>
    </row>
    <row r="14" spans="1:20" x14ac:dyDescent="0.2">
      <c r="G14" s="1"/>
      <c r="H14" s="1"/>
      <c r="I14" s="1"/>
      <c r="J14" s="1"/>
      <c r="K14" s="1"/>
      <c r="L14" s="1">
        <v>3.28</v>
      </c>
      <c r="M14" s="1">
        <v>1.5</v>
      </c>
      <c r="N14" s="2">
        <f t="shared" si="1"/>
        <v>0.61237243569579458</v>
      </c>
      <c r="Q14" s="3">
        <v>0.10500000000000001</v>
      </c>
      <c r="R14" s="3">
        <v>2.5500000000000002E-2</v>
      </c>
    </row>
    <row r="15" spans="1:20" x14ac:dyDescent="0.2">
      <c r="A15" t="s">
        <v>70</v>
      </c>
      <c r="E15" s="3">
        <f>MAX(E4:E9)-MIN(E4:E9)</f>
        <v>6.4735133356796499</v>
      </c>
      <c r="G15" s="3">
        <f>MAX(G4:G9)-MIN(G4:G9)</f>
        <v>2.3249999999999993E-2</v>
      </c>
      <c r="I15" s="3">
        <f>MAX(I4:I9)-MIN(I4:I9)</f>
        <v>9.2105263157894676E-3</v>
      </c>
      <c r="J15" s="3">
        <f>MAX(J4:J9)-MIN(J4:J9)</f>
        <v>2.7416666666666645E-2</v>
      </c>
      <c r="L15" s="1">
        <v>4.1500000000000004</v>
      </c>
      <c r="M15" s="1">
        <v>2.2999999999999998</v>
      </c>
      <c r="N15" s="2">
        <f t="shared" si="1"/>
        <v>0.93897106806688491</v>
      </c>
      <c r="Q15" s="3">
        <v>0.10649999999999998</v>
      </c>
      <c r="R15" s="3">
        <v>3.075E-2</v>
      </c>
    </row>
    <row r="16" spans="1:20" x14ac:dyDescent="0.2">
      <c r="L16" s="1">
        <v>4.93</v>
      </c>
      <c r="M16" s="1">
        <v>2.1</v>
      </c>
      <c r="N16" s="2">
        <f t="shared" si="1"/>
        <v>0.85732140997411244</v>
      </c>
      <c r="Q16" s="3">
        <v>0.12075</v>
      </c>
      <c r="R16" s="3">
        <v>1.575E-2</v>
      </c>
    </row>
    <row r="18" spans="4:20" x14ac:dyDescent="0.2">
      <c r="K18" t="s">
        <v>48</v>
      </c>
      <c r="L18" s="1">
        <f>AVERAGE(L4:L16)</f>
        <v>4.42</v>
      </c>
      <c r="O18" s="1">
        <f>AVERAGE(O4:O9)</f>
        <v>15.961188063362702</v>
      </c>
      <c r="P18" s="1">
        <f>AVERAGE(P4:P10)</f>
        <v>202.8</v>
      </c>
      <c r="Q18" s="3">
        <f>AVERAGE(Q4:Q16)</f>
        <v>0.11151923076923076</v>
      </c>
      <c r="S18" s="3">
        <f>AVERAGE(S4:S16)</f>
        <v>4.422514619883041E-2</v>
      </c>
      <c r="T18" s="3">
        <f>AVERAGE(T4:T16)</f>
        <v>6.3024853801169609E-2</v>
      </c>
    </row>
    <row r="19" spans="4:20" ht="14" x14ac:dyDescent="0.2">
      <c r="D19" s="5" t="s">
        <v>6</v>
      </c>
      <c r="E19">
        <f>0.76</f>
        <v>0.76</v>
      </c>
      <c r="K19" t="s">
        <v>49</v>
      </c>
      <c r="L19" s="1">
        <f>STDEV(L4:L16)</f>
        <v>0.77804241529623652</v>
      </c>
      <c r="O19" s="1">
        <f>STDEV(O4:O7)</f>
        <v>3.7403590499077999</v>
      </c>
      <c r="P19" s="1">
        <f>STDEV(P4:P7)</f>
        <v>20.289570391377602</v>
      </c>
      <c r="Q19" s="3">
        <f>STDEV(Q4:Q16)</f>
        <v>1.4579688189131844E-2</v>
      </c>
      <c r="S19" s="3">
        <f>STDEV(S4:S16)</f>
        <v>4.3010791471800132E-3</v>
      </c>
      <c r="T19" s="3">
        <f>STDEV(T4:T16)</f>
        <v>1.4877502186321136E-2</v>
      </c>
    </row>
    <row r="20" spans="4:20" x14ac:dyDescent="0.2">
      <c r="I20" s="3"/>
      <c r="Q20" s="6"/>
      <c r="S20" s="11">
        <f>TTEST(S4:S7,T4:T7,2,2)</f>
        <v>7.7140383678146074E-2</v>
      </c>
    </row>
    <row r="21" spans="4:20" x14ac:dyDescent="0.2">
      <c r="K21" t="s">
        <v>70</v>
      </c>
      <c r="O21" s="6">
        <f>MAX(O4:O16)-MIN(O4:O16)</f>
        <v>8.8691064879282351</v>
      </c>
      <c r="Q21" s="6">
        <f>MAX(Q4:Q16)-MIN(Q4:Q16)</f>
        <v>5.1750000000000018E-2</v>
      </c>
      <c r="S21" s="6">
        <f>MAX(S4:S16)-MIN(S4:S16)</f>
        <v>1.2061403508771926E-2</v>
      </c>
      <c r="T21" s="6">
        <f>MAX(T4:T16)-MIN(T4:T16)</f>
        <v>4.1662280701754408E-2</v>
      </c>
    </row>
    <row r="22" spans="4:20" x14ac:dyDescent="0.2">
      <c r="Q22" s="6"/>
    </row>
    <row r="23" spans="4:20" x14ac:dyDescent="0.2">
      <c r="Q23" s="6" t="s">
        <v>66</v>
      </c>
    </row>
    <row r="24" spans="4:20" x14ac:dyDescent="0.2">
      <c r="Q24">
        <v>0.14399999999999999</v>
      </c>
    </row>
    <row r="25" spans="4:20" x14ac:dyDescent="0.2">
      <c r="Q25">
        <v>0.122</v>
      </c>
    </row>
    <row r="26" spans="4:20" x14ac:dyDescent="0.2">
      <c r="Q26">
        <v>0.13100000000000001</v>
      </c>
    </row>
    <row r="27" spans="4:20" x14ac:dyDescent="0.2">
      <c r="Q27">
        <v>0.121</v>
      </c>
    </row>
    <row r="28" spans="4:20" x14ac:dyDescent="0.2">
      <c r="Q28">
        <f>TTEST(Q24:Q27,G4:G9,2,2)</f>
        <v>1.388244048835597E-2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0"/>
  <sheetViews>
    <sheetView topLeftCell="B1" zoomScale="96" zoomScaleNormal="96" workbookViewId="0">
      <selection activeCell="F46" sqref="F46"/>
    </sheetView>
  </sheetViews>
  <sheetFormatPr defaultRowHeight="13" x14ac:dyDescent="0.2"/>
  <sheetData>
    <row r="1" spans="1:21" x14ac:dyDescent="0.2">
      <c r="U1" s="6"/>
    </row>
    <row r="2" spans="1:21" x14ac:dyDescent="0.2">
      <c r="A2" t="s">
        <v>67</v>
      </c>
      <c r="B2" t="s">
        <v>68</v>
      </c>
      <c r="C2" t="s">
        <v>0</v>
      </c>
      <c r="U2" s="6"/>
    </row>
    <row r="3" spans="1:21" x14ac:dyDescent="0.2">
      <c r="A3">
        <v>1</v>
      </c>
      <c r="B3" t="s">
        <v>7</v>
      </c>
      <c r="C3" s="1">
        <v>5.5</v>
      </c>
      <c r="U3" s="6"/>
    </row>
    <row r="4" spans="1:21" x14ac:dyDescent="0.2">
      <c r="A4">
        <f>A3+1</f>
        <v>2</v>
      </c>
      <c r="B4" t="s">
        <v>7</v>
      </c>
      <c r="C4" s="1">
        <v>6.12</v>
      </c>
    </row>
    <row r="5" spans="1:21" x14ac:dyDescent="0.2">
      <c r="A5">
        <f t="shared" ref="A5:A21" si="0">A4+1</f>
        <v>3</v>
      </c>
      <c r="B5" t="s">
        <v>7</v>
      </c>
      <c r="C5" s="1">
        <v>6.39</v>
      </c>
    </row>
    <row r="6" spans="1:21" x14ac:dyDescent="0.2">
      <c r="A6">
        <f t="shared" si="0"/>
        <v>4</v>
      </c>
      <c r="B6" t="s">
        <v>7</v>
      </c>
      <c r="C6" s="1">
        <v>6.86</v>
      </c>
    </row>
    <row r="7" spans="1:21" x14ac:dyDescent="0.2">
      <c r="A7">
        <f t="shared" si="0"/>
        <v>5</v>
      </c>
      <c r="B7" t="s">
        <v>7</v>
      </c>
      <c r="C7" s="1">
        <v>6.01</v>
      </c>
    </row>
    <row r="8" spans="1:21" x14ac:dyDescent="0.2">
      <c r="A8">
        <f t="shared" si="0"/>
        <v>6</v>
      </c>
      <c r="B8" t="s">
        <v>7</v>
      </c>
      <c r="C8" s="1">
        <v>6.78</v>
      </c>
    </row>
    <row r="9" spans="1:21" x14ac:dyDescent="0.2">
      <c r="A9">
        <f t="shared" si="0"/>
        <v>7</v>
      </c>
      <c r="B9" t="s">
        <v>69</v>
      </c>
      <c r="C9" s="1">
        <v>6</v>
      </c>
    </row>
    <row r="10" spans="1:21" x14ac:dyDescent="0.2">
      <c r="A10">
        <f t="shared" si="0"/>
        <v>8</v>
      </c>
      <c r="B10" t="s">
        <v>69</v>
      </c>
      <c r="C10" s="1">
        <v>4.7</v>
      </c>
    </row>
    <row r="11" spans="1:21" x14ac:dyDescent="0.2">
      <c r="A11">
        <f t="shared" si="0"/>
        <v>9</v>
      </c>
      <c r="B11" t="s">
        <v>69</v>
      </c>
      <c r="C11" s="1">
        <v>4.37</v>
      </c>
    </row>
    <row r="12" spans="1:21" x14ac:dyDescent="0.2">
      <c r="A12">
        <f t="shared" si="0"/>
        <v>10</v>
      </c>
      <c r="B12" t="s">
        <v>69</v>
      </c>
      <c r="C12" s="1">
        <v>3.3</v>
      </c>
    </row>
    <row r="13" spans="1:21" x14ac:dyDescent="0.2">
      <c r="A13">
        <f t="shared" si="0"/>
        <v>11</v>
      </c>
      <c r="B13" t="s">
        <v>69</v>
      </c>
      <c r="C13" s="1">
        <v>4.7300000000000004</v>
      </c>
    </row>
    <row r="14" spans="1:21" x14ac:dyDescent="0.2">
      <c r="A14">
        <f t="shared" si="0"/>
        <v>12</v>
      </c>
      <c r="B14" t="s">
        <v>69</v>
      </c>
      <c r="C14" s="1">
        <v>4.74</v>
      </c>
    </row>
    <row r="15" spans="1:21" x14ac:dyDescent="0.2">
      <c r="A15">
        <f t="shared" si="0"/>
        <v>13</v>
      </c>
      <c r="B15" t="s">
        <v>69</v>
      </c>
      <c r="C15" s="1">
        <v>3.54</v>
      </c>
    </row>
    <row r="16" spans="1:21" x14ac:dyDescent="0.2">
      <c r="A16">
        <f t="shared" si="0"/>
        <v>14</v>
      </c>
      <c r="B16" t="s">
        <v>69</v>
      </c>
      <c r="C16" s="1">
        <v>5.19</v>
      </c>
    </row>
    <row r="17" spans="1:3" x14ac:dyDescent="0.2">
      <c r="A17">
        <f t="shared" si="0"/>
        <v>15</v>
      </c>
      <c r="B17" t="s">
        <v>69</v>
      </c>
      <c r="C17" s="1">
        <v>4.57</v>
      </c>
    </row>
    <row r="18" spans="1:3" x14ac:dyDescent="0.2">
      <c r="A18">
        <f t="shared" si="0"/>
        <v>16</v>
      </c>
      <c r="B18" t="s">
        <v>69</v>
      </c>
      <c r="C18" s="1">
        <v>3.96</v>
      </c>
    </row>
    <row r="19" spans="1:3" x14ac:dyDescent="0.2">
      <c r="A19">
        <f t="shared" si="0"/>
        <v>17</v>
      </c>
      <c r="B19" t="s">
        <v>69</v>
      </c>
      <c r="C19" s="1">
        <v>3.28</v>
      </c>
    </row>
    <row r="20" spans="1:3" x14ac:dyDescent="0.2">
      <c r="A20">
        <f t="shared" si="0"/>
        <v>18</v>
      </c>
      <c r="B20" t="s">
        <v>69</v>
      </c>
      <c r="C20" s="1">
        <v>4.1500000000000004</v>
      </c>
    </row>
    <row r="21" spans="1:3" x14ac:dyDescent="0.2">
      <c r="A21">
        <f t="shared" si="0"/>
        <v>19</v>
      </c>
      <c r="B21" t="s">
        <v>69</v>
      </c>
      <c r="C21" s="1">
        <v>4.93</v>
      </c>
    </row>
    <row r="25" spans="1:3" ht="14" x14ac:dyDescent="0.2">
      <c r="A25" t="s">
        <v>67</v>
      </c>
      <c r="B25" t="s">
        <v>68</v>
      </c>
      <c r="C25" s="10" t="s">
        <v>4</v>
      </c>
    </row>
    <row r="26" spans="1:3" x14ac:dyDescent="0.2">
      <c r="A26">
        <v>1</v>
      </c>
      <c r="B26" t="s">
        <v>7</v>
      </c>
      <c r="C26" s="3">
        <v>0.159</v>
      </c>
    </row>
    <row r="27" spans="1:3" x14ac:dyDescent="0.2">
      <c r="A27">
        <f>A26+1</f>
        <v>2</v>
      </c>
      <c r="B27" t="s">
        <v>7</v>
      </c>
      <c r="C27" s="3">
        <v>0.14699999999999999</v>
      </c>
    </row>
    <row r="28" spans="1:3" x14ac:dyDescent="0.2">
      <c r="A28">
        <f t="shared" ref="A28:A44" si="1">A27+1</f>
        <v>3</v>
      </c>
      <c r="B28" t="s">
        <v>7</v>
      </c>
      <c r="C28" s="3">
        <v>0.14799999999999999</v>
      </c>
    </row>
    <row r="29" spans="1:3" x14ac:dyDescent="0.2">
      <c r="A29">
        <f t="shared" si="1"/>
        <v>4</v>
      </c>
      <c r="B29" t="s">
        <v>7</v>
      </c>
      <c r="C29" s="3">
        <v>0.13700000000000001</v>
      </c>
    </row>
    <row r="30" spans="1:3" x14ac:dyDescent="0.2">
      <c r="A30">
        <f t="shared" si="1"/>
        <v>5</v>
      </c>
      <c r="B30" t="s">
        <v>7</v>
      </c>
      <c r="C30" s="3">
        <v>0.159</v>
      </c>
    </row>
    <row r="31" spans="1:3" x14ac:dyDescent="0.2">
      <c r="A31">
        <f t="shared" si="1"/>
        <v>6</v>
      </c>
      <c r="B31" t="s">
        <v>7</v>
      </c>
      <c r="C31" s="3">
        <v>0.128</v>
      </c>
    </row>
    <row r="32" spans="1:3" x14ac:dyDescent="0.2">
      <c r="A32">
        <f t="shared" si="1"/>
        <v>7</v>
      </c>
      <c r="B32" t="s">
        <v>69</v>
      </c>
      <c r="C32" s="6">
        <v>0.192</v>
      </c>
    </row>
    <row r="33" spans="1:3" x14ac:dyDescent="0.2">
      <c r="A33">
        <f t="shared" si="1"/>
        <v>8</v>
      </c>
      <c r="B33" t="s">
        <v>69</v>
      </c>
      <c r="C33" s="6">
        <v>0.14499999999999999</v>
      </c>
    </row>
    <row r="34" spans="1:3" x14ac:dyDescent="0.2">
      <c r="A34">
        <f t="shared" si="1"/>
        <v>9</v>
      </c>
      <c r="B34" t="s">
        <v>69</v>
      </c>
      <c r="C34" s="6">
        <v>0.13500000000000001</v>
      </c>
    </row>
    <row r="35" spans="1:3" x14ac:dyDescent="0.2">
      <c r="A35">
        <f t="shared" si="1"/>
        <v>10</v>
      </c>
      <c r="B35" t="s">
        <v>69</v>
      </c>
      <c r="C35" s="6">
        <v>0.123</v>
      </c>
    </row>
    <row r="36" spans="1:3" x14ac:dyDescent="0.2">
      <c r="A36">
        <f t="shared" si="1"/>
        <v>11</v>
      </c>
      <c r="B36" t="s">
        <v>69</v>
      </c>
      <c r="C36" s="6">
        <v>0.14499999999999999</v>
      </c>
    </row>
    <row r="37" spans="1:3" x14ac:dyDescent="0.2">
      <c r="A37">
        <f t="shared" si="1"/>
        <v>12</v>
      </c>
      <c r="B37" t="s">
        <v>69</v>
      </c>
      <c r="C37" s="6">
        <v>0.14899999999999999</v>
      </c>
    </row>
    <row r="38" spans="1:3" x14ac:dyDescent="0.2">
      <c r="A38">
        <f t="shared" si="1"/>
        <v>13</v>
      </c>
      <c r="B38" t="s">
        <v>69</v>
      </c>
      <c r="C38" s="6">
        <v>0.128</v>
      </c>
    </row>
    <row r="39" spans="1:3" x14ac:dyDescent="0.2">
      <c r="A39">
        <f t="shared" si="1"/>
        <v>14</v>
      </c>
      <c r="B39" t="s">
        <v>69</v>
      </c>
      <c r="C39" s="6">
        <v>0.16300000000000001</v>
      </c>
    </row>
    <row r="40" spans="1:3" x14ac:dyDescent="0.2">
      <c r="A40">
        <f t="shared" si="1"/>
        <v>15</v>
      </c>
      <c r="B40" t="s">
        <v>69</v>
      </c>
      <c r="C40" s="6">
        <v>0.17499999999999999</v>
      </c>
    </row>
    <row r="41" spans="1:3" x14ac:dyDescent="0.2">
      <c r="A41">
        <f t="shared" si="1"/>
        <v>16</v>
      </c>
      <c r="B41" t="s">
        <v>69</v>
      </c>
      <c r="C41" s="6">
        <v>0.13500000000000001</v>
      </c>
    </row>
    <row r="42" spans="1:3" x14ac:dyDescent="0.2">
      <c r="A42">
        <f t="shared" si="1"/>
        <v>17</v>
      </c>
      <c r="B42" t="s">
        <v>69</v>
      </c>
      <c r="C42" s="6">
        <v>0.14000000000000001</v>
      </c>
    </row>
    <row r="43" spans="1:3" x14ac:dyDescent="0.2">
      <c r="A43">
        <f t="shared" si="1"/>
        <v>18</v>
      </c>
      <c r="B43" t="s">
        <v>69</v>
      </c>
      <c r="C43" s="6">
        <v>0.14199999999999999</v>
      </c>
    </row>
    <row r="44" spans="1:3" x14ac:dyDescent="0.2">
      <c r="A44">
        <f t="shared" si="1"/>
        <v>19</v>
      </c>
      <c r="B44" t="s">
        <v>69</v>
      </c>
      <c r="C44" s="6">
        <v>0.161</v>
      </c>
    </row>
    <row r="50" spans="1:3" ht="14" x14ac:dyDescent="0.2">
      <c r="A50" t="s">
        <v>67</v>
      </c>
      <c r="B50" t="s">
        <v>68</v>
      </c>
      <c r="C50" s="10" t="s">
        <v>2</v>
      </c>
    </row>
    <row r="51" spans="1:3" x14ac:dyDescent="0.2">
      <c r="A51">
        <v>1</v>
      </c>
      <c r="B51" t="s">
        <v>7</v>
      </c>
      <c r="C51" s="1">
        <v>178</v>
      </c>
    </row>
    <row r="52" spans="1:3" x14ac:dyDescent="0.2">
      <c r="A52">
        <f>A51+1</f>
        <v>2</v>
      </c>
      <c r="B52" t="s">
        <v>7</v>
      </c>
      <c r="C52" s="1">
        <v>179</v>
      </c>
    </row>
    <row r="53" spans="1:3" x14ac:dyDescent="0.2">
      <c r="A53">
        <f t="shared" ref="A53:A60" si="2">A52+1</f>
        <v>3</v>
      </c>
      <c r="B53" t="s">
        <v>7</v>
      </c>
      <c r="C53" s="1">
        <v>220</v>
      </c>
    </row>
    <row r="54" spans="1:3" x14ac:dyDescent="0.2">
      <c r="A54">
        <f t="shared" si="2"/>
        <v>4</v>
      </c>
      <c r="B54" t="s">
        <v>7</v>
      </c>
      <c r="C54" s="1">
        <v>182</v>
      </c>
    </row>
    <row r="55" spans="1:3" x14ac:dyDescent="0.2">
      <c r="A55">
        <f t="shared" si="2"/>
        <v>5</v>
      </c>
      <c r="B55" t="s">
        <v>7</v>
      </c>
      <c r="C55" s="1">
        <v>193</v>
      </c>
    </row>
    <row r="56" spans="1:3" x14ac:dyDescent="0.2">
      <c r="A56">
        <f t="shared" si="2"/>
        <v>6</v>
      </c>
      <c r="B56" t="s">
        <v>7</v>
      </c>
      <c r="C56" s="1">
        <v>197</v>
      </c>
    </row>
    <row r="57" spans="1:3" x14ac:dyDescent="0.2">
      <c r="A57">
        <f t="shared" si="2"/>
        <v>7</v>
      </c>
      <c r="B57" t="s">
        <v>69</v>
      </c>
      <c r="C57" s="1">
        <v>235</v>
      </c>
    </row>
    <row r="58" spans="1:3" x14ac:dyDescent="0.2">
      <c r="A58">
        <f t="shared" si="2"/>
        <v>8</v>
      </c>
      <c r="B58" t="s">
        <v>69</v>
      </c>
      <c r="C58" s="1">
        <v>213</v>
      </c>
    </row>
    <row r="59" spans="1:3" x14ac:dyDescent="0.2">
      <c r="A59">
        <f t="shared" si="2"/>
        <v>9</v>
      </c>
      <c r="B59" t="s">
        <v>69</v>
      </c>
      <c r="C59" s="1">
        <v>197</v>
      </c>
    </row>
    <row r="60" spans="1:3" x14ac:dyDescent="0.2">
      <c r="A60">
        <f t="shared" si="2"/>
        <v>10</v>
      </c>
      <c r="B60" t="s">
        <v>69</v>
      </c>
      <c r="C60" s="1">
        <v>189</v>
      </c>
    </row>
    <row r="70" spans="1:3" ht="14" x14ac:dyDescent="0.2">
      <c r="A70" t="s">
        <v>67</v>
      </c>
      <c r="B70" t="s">
        <v>68</v>
      </c>
      <c r="C70" s="10" t="s">
        <v>1</v>
      </c>
    </row>
    <row r="71" spans="1:3" x14ac:dyDescent="0.2">
      <c r="A71">
        <v>1</v>
      </c>
      <c r="B71" t="s">
        <v>7</v>
      </c>
      <c r="C71" s="1">
        <v>12.466509923998034</v>
      </c>
    </row>
    <row r="72" spans="1:3" x14ac:dyDescent="0.2">
      <c r="A72">
        <f>A71+1</f>
        <v>2</v>
      </c>
      <c r="B72" t="s">
        <v>7</v>
      </c>
      <c r="C72" s="1">
        <v>14.085377154506705</v>
      </c>
    </row>
    <row r="73" spans="1:3" x14ac:dyDescent="0.2">
      <c r="A73">
        <f t="shared" ref="A73:A80" si="3">A72+1</f>
        <v>3</v>
      </c>
      <c r="B73" t="s">
        <v>7</v>
      </c>
      <c r="C73" s="1">
        <v>15.935141179759578</v>
      </c>
    </row>
    <row r="74" spans="1:3" x14ac:dyDescent="0.2">
      <c r="A74">
        <f t="shared" si="3"/>
        <v>4</v>
      </c>
      <c r="B74" t="s">
        <v>7</v>
      </c>
      <c r="C74" s="1">
        <v>15.914008515390519</v>
      </c>
    </row>
    <row r="75" spans="1:3" x14ac:dyDescent="0.2">
      <c r="A75">
        <f t="shared" si="3"/>
        <v>5</v>
      </c>
      <c r="B75" t="s">
        <v>7</v>
      </c>
      <c r="C75" s="1">
        <v>12.999600889446377</v>
      </c>
    </row>
    <row r="76" spans="1:3" x14ac:dyDescent="0.2">
      <c r="A76">
        <f t="shared" si="3"/>
        <v>6</v>
      </c>
      <c r="B76" t="s">
        <v>7</v>
      </c>
      <c r="C76" s="1">
        <v>18.940023259677684</v>
      </c>
    </row>
    <row r="77" spans="1:3" x14ac:dyDescent="0.2">
      <c r="A77">
        <f t="shared" si="3"/>
        <v>7</v>
      </c>
      <c r="B77" t="s">
        <v>69</v>
      </c>
      <c r="C77" s="1">
        <v>10.81491319609145</v>
      </c>
    </row>
    <row r="78" spans="1:3" x14ac:dyDescent="0.2">
      <c r="A78">
        <f t="shared" si="3"/>
        <v>8</v>
      </c>
      <c r="B78" t="s">
        <v>69</v>
      </c>
      <c r="C78" s="1">
        <v>16.11876988335101</v>
      </c>
    </row>
    <row r="79" spans="1:3" x14ac:dyDescent="0.2">
      <c r="A79">
        <f t="shared" si="3"/>
        <v>9</v>
      </c>
      <c r="B79" t="s">
        <v>69</v>
      </c>
      <c r="C79" s="1">
        <v>17.227049489988662</v>
      </c>
    </row>
    <row r="80" spans="1:3" x14ac:dyDescent="0.2">
      <c r="A80">
        <f t="shared" si="3"/>
        <v>10</v>
      </c>
      <c r="B80" t="s">
        <v>69</v>
      </c>
      <c r="C80" s="1">
        <v>19.684019684019685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C14"/>
  <sheetViews>
    <sheetView workbookViewId="0">
      <selection activeCell="I9" sqref="I9"/>
    </sheetView>
  </sheetViews>
  <sheetFormatPr defaultRowHeight="13" x14ac:dyDescent="0.2"/>
  <sheetData>
    <row r="3" spans="1:3" x14ac:dyDescent="0.2">
      <c r="B3" t="s">
        <v>8</v>
      </c>
      <c r="C3" t="s">
        <v>7</v>
      </c>
    </row>
    <row r="4" spans="1:3" x14ac:dyDescent="0.2">
      <c r="A4">
        <v>1</v>
      </c>
      <c r="B4">
        <v>41</v>
      </c>
      <c r="C4">
        <v>40</v>
      </c>
    </row>
    <row r="5" spans="1:3" x14ac:dyDescent="0.2">
      <c r="A5">
        <v>2</v>
      </c>
      <c r="B5">
        <v>38</v>
      </c>
      <c r="C5">
        <v>44</v>
      </c>
    </row>
    <row r="6" spans="1:3" x14ac:dyDescent="0.2">
      <c r="A6">
        <v>3</v>
      </c>
      <c r="B6">
        <v>45</v>
      </c>
      <c r="C6">
        <v>41</v>
      </c>
    </row>
    <row r="7" spans="1:3" x14ac:dyDescent="0.2">
      <c r="A7">
        <v>4</v>
      </c>
      <c r="B7">
        <v>45</v>
      </c>
      <c r="C7">
        <v>36</v>
      </c>
    </row>
    <row r="8" spans="1:3" x14ac:dyDescent="0.2">
      <c r="A8">
        <v>5</v>
      </c>
      <c r="B8">
        <v>41</v>
      </c>
      <c r="C8">
        <v>36</v>
      </c>
    </row>
    <row r="9" spans="1:3" x14ac:dyDescent="0.2">
      <c r="A9">
        <v>6</v>
      </c>
      <c r="B9">
        <v>38</v>
      </c>
      <c r="C9">
        <v>43</v>
      </c>
    </row>
    <row r="10" spans="1:3" x14ac:dyDescent="0.2">
      <c r="A10">
        <v>7</v>
      </c>
      <c r="B10">
        <v>35</v>
      </c>
      <c r="C10">
        <v>38</v>
      </c>
    </row>
    <row r="11" spans="1:3" x14ac:dyDescent="0.2">
      <c r="A11">
        <v>8</v>
      </c>
      <c r="B11">
        <v>44</v>
      </c>
      <c r="C11">
        <v>47</v>
      </c>
    </row>
    <row r="12" spans="1:3" x14ac:dyDescent="0.2">
      <c r="A12" t="s">
        <v>48</v>
      </c>
      <c r="B12">
        <f>AVERAGE(B4:B11)</f>
        <v>40.875</v>
      </c>
      <c r="C12">
        <f>AVERAGE(C4:C11)</f>
        <v>40.625</v>
      </c>
    </row>
    <row r="13" spans="1:3" x14ac:dyDescent="0.2">
      <c r="A13" t="s">
        <v>51</v>
      </c>
      <c r="B13">
        <f>STDEV(B4:B11)</f>
        <v>3.6815175442433286</v>
      </c>
      <c r="C13">
        <f>STDEV(C4:C11)</f>
        <v>3.9256482631170977</v>
      </c>
    </row>
    <row r="14" spans="1:3" x14ac:dyDescent="0.2">
      <c r="A14" t="s">
        <v>52</v>
      </c>
      <c r="B14">
        <f>TTEST(B4:B11,C4:C11,2,2)</f>
        <v>0.89733832893691612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A57"/>
  <sheetViews>
    <sheetView zoomScaleNormal="100" workbookViewId="0">
      <selection activeCell="L14" sqref="L14"/>
    </sheetView>
  </sheetViews>
  <sheetFormatPr defaultRowHeight="13" x14ac:dyDescent="0.2"/>
  <sheetData>
    <row r="2" spans="2:27" x14ac:dyDescent="0.2">
      <c r="B2" s="12" t="s">
        <v>9</v>
      </c>
      <c r="C2" s="12"/>
      <c r="E2" t="s">
        <v>13</v>
      </c>
      <c r="P2" t="s">
        <v>54</v>
      </c>
    </row>
    <row r="3" spans="2:27" ht="14" x14ac:dyDescent="0.2">
      <c r="B3" t="s">
        <v>0</v>
      </c>
      <c r="C3" s="4" t="s">
        <v>4</v>
      </c>
      <c r="P3" t="s">
        <v>53</v>
      </c>
      <c r="Q3" t="s">
        <v>0</v>
      </c>
      <c r="R3" s="8" t="s">
        <v>10</v>
      </c>
      <c r="S3" s="7" t="s">
        <v>11</v>
      </c>
      <c r="T3" s="7" t="s">
        <v>12</v>
      </c>
      <c r="U3" s="7" t="s">
        <v>44</v>
      </c>
      <c r="V3" t="s">
        <v>53</v>
      </c>
      <c r="W3" t="s">
        <v>0</v>
      </c>
      <c r="X3" s="8" t="s">
        <v>10</v>
      </c>
      <c r="Y3" s="7" t="s">
        <v>11</v>
      </c>
      <c r="Z3" s="7" t="s">
        <v>12</v>
      </c>
      <c r="AA3" s="7" t="s">
        <v>12</v>
      </c>
    </row>
    <row r="4" spans="2:27" x14ac:dyDescent="0.2">
      <c r="B4" s="1">
        <v>5.5</v>
      </c>
      <c r="C4" s="3">
        <v>0.11924999999999999</v>
      </c>
      <c r="P4">
        <v>1</v>
      </c>
      <c r="Q4" s="1">
        <v>5.5</v>
      </c>
      <c r="R4" s="3">
        <v>0.11924999999999999</v>
      </c>
      <c r="S4">
        <v>0.12215713100102142</v>
      </c>
      <c r="T4">
        <v>-2.9071310010214263E-3</v>
      </c>
      <c r="U4" s="2">
        <v>0.01</v>
      </c>
      <c r="V4">
        <v>1</v>
      </c>
      <c r="W4" s="1">
        <v>5.5</v>
      </c>
      <c r="X4" s="3">
        <v>0.11924999999999999</v>
      </c>
      <c r="Y4">
        <v>0.12215713100102142</v>
      </c>
      <c r="Z4">
        <v>-2.9071310010214263E-3</v>
      </c>
      <c r="AA4">
        <v>-3.8761746680286147E-3</v>
      </c>
    </row>
    <row r="5" spans="2:27" x14ac:dyDescent="0.2">
      <c r="B5" s="1">
        <v>6.12</v>
      </c>
      <c r="C5" s="3">
        <v>0.11024999999999999</v>
      </c>
      <c r="E5" t="s">
        <v>14</v>
      </c>
      <c r="H5">
        <v>6</v>
      </c>
      <c r="P5">
        <v>2</v>
      </c>
      <c r="Q5" s="1">
        <v>6.12</v>
      </c>
      <c r="R5" s="3">
        <v>0.11024999999999999</v>
      </c>
      <c r="S5">
        <v>0.1122527259959142</v>
      </c>
      <c r="T5">
        <v>-2.0027259959142091E-3</v>
      </c>
      <c r="U5" s="2">
        <v>0.01</v>
      </c>
      <c r="V5">
        <v>5</v>
      </c>
      <c r="W5" s="1">
        <v>6.01</v>
      </c>
      <c r="X5" s="3">
        <v>0.11924999999999999</v>
      </c>
      <c r="Y5">
        <v>0.11400995914198161</v>
      </c>
      <c r="Z5">
        <v>5.2400408580183799E-3</v>
      </c>
      <c r="AA5">
        <v>6.9867211440245158E-3</v>
      </c>
    </row>
    <row r="6" spans="2:27" x14ac:dyDescent="0.2">
      <c r="B6" s="1">
        <v>6.39</v>
      </c>
      <c r="C6" s="3">
        <v>0.11099999999999999</v>
      </c>
      <c r="E6" t="s">
        <v>15</v>
      </c>
      <c r="H6">
        <v>0.89018234261633034</v>
      </c>
      <c r="P6">
        <v>3</v>
      </c>
      <c r="Q6" s="1">
        <v>6.39</v>
      </c>
      <c r="R6" s="3">
        <v>0.11099999999999999</v>
      </c>
      <c r="S6">
        <v>0.10793951736465783</v>
      </c>
      <c r="T6">
        <v>3.0604826353421571E-3</v>
      </c>
      <c r="U6" s="2">
        <v>7.5709521582379069E-3</v>
      </c>
      <c r="V6">
        <v>2</v>
      </c>
      <c r="W6" s="1">
        <v>6.12</v>
      </c>
      <c r="X6" s="3">
        <v>0.11024999999999999</v>
      </c>
      <c r="Y6">
        <v>0.1122527259959142</v>
      </c>
      <c r="Z6">
        <v>-2.0027259959142091E-3</v>
      </c>
      <c r="AA6">
        <v>-2.6703013278855936E-3</v>
      </c>
    </row>
    <row r="7" spans="2:27" x14ac:dyDescent="0.2">
      <c r="B7" s="1">
        <v>6.86</v>
      </c>
      <c r="C7" s="3">
        <v>0.10275000000000001</v>
      </c>
      <c r="E7" t="s">
        <v>16</v>
      </c>
      <c r="H7">
        <v>0.7924246031058978</v>
      </c>
      <c r="P7">
        <v>4</v>
      </c>
      <c r="Q7" s="1">
        <v>6.86</v>
      </c>
      <c r="R7" s="3">
        <v>0.10275000000000001</v>
      </c>
      <c r="S7">
        <v>0.10043133937691526</v>
      </c>
      <c r="T7">
        <v>2.3186606230847506E-3</v>
      </c>
      <c r="U7" s="2">
        <v>1.447347906255108E-2</v>
      </c>
      <c r="V7">
        <v>3</v>
      </c>
      <c r="W7" s="1">
        <v>6.39</v>
      </c>
      <c r="X7" s="3">
        <v>0.11099999999999999</v>
      </c>
      <c r="Y7">
        <v>0.10793951736465783</v>
      </c>
      <c r="Z7">
        <v>3.0604826353421571E-3</v>
      </c>
      <c r="AA7">
        <v>4.0806435137895614E-3</v>
      </c>
    </row>
    <row r="8" spans="2:27" x14ac:dyDescent="0.2">
      <c r="B8" s="1">
        <v>6.01</v>
      </c>
      <c r="C8" s="3">
        <v>0.11924999999999999</v>
      </c>
      <c r="E8" t="s">
        <v>17</v>
      </c>
      <c r="H8">
        <v>0.74053075388237222</v>
      </c>
      <c r="P8">
        <v>5</v>
      </c>
      <c r="Q8" s="1">
        <v>6.01</v>
      </c>
      <c r="R8" s="3">
        <v>0.11924999999999999</v>
      </c>
      <c r="S8">
        <v>0.11400995914198161</v>
      </c>
      <c r="T8">
        <v>5.2400408580183799E-3</v>
      </c>
      <c r="U8" s="2">
        <v>5.8037379226723107E-3</v>
      </c>
      <c r="V8">
        <v>6</v>
      </c>
      <c r="W8" s="1">
        <v>6.78</v>
      </c>
      <c r="X8" s="3">
        <v>9.6000000000000002E-2</v>
      </c>
      <c r="Y8">
        <v>0.10170932711950974</v>
      </c>
      <c r="Z8">
        <v>-5.7093271195097356E-3</v>
      </c>
      <c r="AA8">
        <v>-7.6124361593462586E-3</v>
      </c>
    </row>
    <row r="9" spans="2:27" x14ac:dyDescent="0.2">
      <c r="B9" s="1">
        <v>6.78</v>
      </c>
      <c r="C9" s="3">
        <v>9.6000000000000002E-2</v>
      </c>
      <c r="E9" t="s">
        <v>18</v>
      </c>
      <c r="H9">
        <v>4.6706398777190145E-3</v>
      </c>
      <c r="P9">
        <v>6</v>
      </c>
      <c r="Q9" s="1">
        <v>6.78</v>
      </c>
      <c r="R9" s="3">
        <v>9.6000000000000002E-2</v>
      </c>
      <c r="S9">
        <v>0.10170932711950974</v>
      </c>
      <c r="T9">
        <v>-5.7093271195097356E-3</v>
      </c>
      <c r="U9" s="2">
        <v>5.5946180109150622E-3</v>
      </c>
      <c r="V9">
        <v>4</v>
      </c>
      <c r="W9" s="1">
        <v>6.86</v>
      </c>
      <c r="X9" s="3">
        <v>0.10275000000000001</v>
      </c>
      <c r="Y9">
        <v>0.10043133937691526</v>
      </c>
      <c r="Z9">
        <v>2.3186606230847506E-3</v>
      </c>
      <c r="AA9">
        <v>3.0915474974464174E-3</v>
      </c>
    </row>
    <row r="10" spans="2:27" x14ac:dyDescent="0.2">
      <c r="B10" s="1"/>
      <c r="C10" s="3"/>
      <c r="E10" t="s">
        <v>19</v>
      </c>
      <c r="H10">
        <v>1.7812093609825073</v>
      </c>
      <c r="Q10" s="1"/>
      <c r="R10" s="3"/>
      <c r="W10" s="1"/>
      <c r="X10" s="3"/>
    </row>
    <row r="13" spans="2:27" x14ac:dyDescent="0.2">
      <c r="E13" t="s">
        <v>20</v>
      </c>
    </row>
    <row r="15" spans="2:27" ht="13.5" thickBot="1" x14ac:dyDescent="0.25">
      <c r="E15" s="9" t="s">
        <v>21</v>
      </c>
      <c r="F15" s="9" t="s">
        <v>22</v>
      </c>
      <c r="G15" s="9" t="s">
        <v>23</v>
      </c>
      <c r="H15" s="9" t="s">
        <v>24</v>
      </c>
      <c r="I15" s="9" t="s">
        <v>25</v>
      </c>
      <c r="J15" s="9" t="s">
        <v>26</v>
      </c>
      <c r="K15" s="9" t="s">
        <v>27</v>
      </c>
    </row>
    <row r="16" spans="2:27" x14ac:dyDescent="0.2">
      <c r="E16" s="7" t="s">
        <v>28</v>
      </c>
      <c r="F16">
        <v>3.3311549253064153E-4</v>
      </c>
      <c r="G16">
        <v>1</v>
      </c>
      <c r="H16">
        <v>3.3311549253064153E-4</v>
      </c>
      <c r="I16">
        <v>15.270106476253847</v>
      </c>
      <c r="J16">
        <v>1.7427680845316391E-2</v>
      </c>
      <c r="K16">
        <v>7.708647422176786</v>
      </c>
    </row>
    <row r="17" spans="5:14" x14ac:dyDescent="0.2">
      <c r="E17" s="7" t="s">
        <v>12</v>
      </c>
      <c r="F17">
        <v>8.7259507469358106E-5</v>
      </c>
      <c r="G17">
        <v>4</v>
      </c>
      <c r="H17">
        <v>2.1814876867339527E-5</v>
      </c>
    </row>
    <row r="18" spans="5:14" x14ac:dyDescent="0.2">
      <c r="E18" s="7" t="s">
        <v>29</v>
      </c>
      <c r="F18">
        <v>4.2037499999999963E-4</v>
      </c>
      <c r="G18">
        <v>5</v>
      </c>
    </row>
    <row r="21" spans="5:14" x14ac:dyDescent="0.2">
      <c r="E21" t="s">
        <v>30</v>
      </c>
    </row>
    <row r="23" spans="5:14" ht="13.5" thickBot="1" x14ac:dyDescent="0.25">
      <c r="E23" s="9"/>
      <c r="F23" s="9" t="s">
        <v>31</v>
      </c>
      <c r="G23" s="9" t="s">
        <v>32</v>
      </c>
      <c r="H23" s="9" t="s">
        <v>33</v>
      </c>
      <c r="I23" s="9" t="s">
        <v>34</v>
      </c>
      <c r="J23" s="9" t="s">
        <v>35</v>
      </c>
      <c r="K23" s="9" t="s">
        <v>25</v>
      </c>
      <c r="L23" s="9" t="s">
        <v>26</v>
      </c>
      <c r="M23" s="9" t="s">
        <v>36</v>
      </c>
      <c r="N23" s="9" t="s">
        <v>37</v>
      </c>
    </row>
    <row r="24" spans="5:14" x14ac:dyDescent="0.2">
      <c r="E24" t="s">
        <v>38</v>
      </c>
      <c r="F24">
        <v>0.21001878830439191</v>
      </c>
      <c r="G24">
        <v>2.5730046173307472E-2</v>
      </c>
      <c r="H24">
        <v>0.21001878830439191</v>
      </c>
      <c r="J24">
        <v>8.162394536324884</v>
      </c>
      <c r="K24">
        <v>66.624684566626314</v>
      </c>
      <c r="L24">
        <v>1.2263862345159105E-3</v>
      </c>
      <c r="M24">
        <v>0.13858072754999917</v>
      </c>
      <c r="N24">
        <v>0.28145684905878465</v>
      </c>
    </row>
    <row r="25" spans="5:14" x14ac:dyDescent="0.2">
      <c r="E25" t="s">
        <v>39</v>
      </c>
      <c r="F25">
        <v>-1.5974846782430999E-2</v>
      </c>
      <c r="G25">
        <v>4.0880450098498226E-3</v>
      </c>
      <c r="H25">
        <v>-0.89018234261633034</v>
      </c>
      <c r="I25">
        <v>-0.89018234261633244</v>
      </c>
      <c r="J25">
        <v>-3.9076983604487876</v>
      </c>
      <c r="K25">
        <v>15.270106476254142</v>
      </c>
      <c r="L25">
        <v>1.7427680845315839E-2</v>
      </c>
      <c r="M25">
        <v>-2.7325079339856805E-2</v>
      </c>
      <c r="N25">
        <v>-4.6246142250051941E-3</v>
      </c>
    </row>
    <row r="33" spans="2:27" x14ac:dyDescent="0.2">
      <c r="B33" s="12" t="s">
        <v>69</v>
      </c>
      <c r="C33" s="12"/>
    </row>
    <row r="34" spans="2:27" ht="14" x14ac:dyDescent="0.2">
      <c r="B34" t="s">
        <v>0</v>
      </c>
      <c r="C34" s="4" t="s">
        <v>4</v>
      </c>
      <c r="E34" t="s">
        <v>13</v>
      </c>
      <c r="P34" t="s">
        <v>55</v>
      </c>
    </row>
    <row r="35" spans="2:27" ht="14" x14ac:dyDescent="0.2">
      <c r="B35" s="1">
        <v>6</v>
      </c>
      <c r="C35" s="6">
        <v>0.14400000000000002</v>
      </c>
      <c r="P35" t="s">
        <v>46</v>
      </c>
      <c r="Q35" t="s">
        <v>0</v>
      </c>
      <c r="R35" s="8" t="s">
        <v>10</v>
      </c>
      <c r="S35" s="7" t="s">
        <v>11</v>
      </c>
      <c r="T35" s="7" t="s">
        <v>12</v>
      </c>
      <c r="U35" s="7" t="s">
        <v>42</v>
      </c>
      <c r="V35" t="s">
        <v>46</v>
      </c>
      <c r="W35" t="s">
        <v>0</v>
      </c>
      <c r="X35" s="8" t="s">
        <v>10</v>
      </c>
      <c r="Y35" s="7" t="s">
        <v>11</v>
      </c>
      <c r="Z35" s="7" t="s">
        <v>12</v>
      </c>
      <c r="AA35" s="7" t="s">
        <v>12</v>
      </c>
    </row>
    <row r="36" spans="2:27" x14ac:dyDescent="0.2">
      <c r="B36" s="1">
        <v>4.7</v>
      </c>
      <c r="C36" s="6">
        <v>0.10874999999999999</v>
      </c>
      <c r="P36">
        <v>1</v>
      </c>
      <c r="Q36" s="1">
        <v>6</v>
      </c>
      <c r="R36" s="6">
        <v>0.14400000000000002</v>
      </c>
      <c r="S36">
        <v>0.13652197711432026</v>
      </c>
      <c r="T36">
        <v>7.4780228856797526E-3</v>
      </c>
      <c r="U36">
        <v>3.2000000000000001E-2</v>
      </c>
      <c r="V36">
        <v>11</v>
      </c>
      <c r="W36" s="1">
        <v>3.28</v>
      </c>
      <c r="X36" s="6">
        <v>0.10500000000000001</v>
      </c>
      <c r="Y36">
        <v>9.3479274545558599E-2</v>
      </c>
      <c r="Z36">
        <v>1.1520725454441411E-2</v>
      </c>
      <c r="AA36">
        <v>9.0786286345524436E-3</v>
      </c>
    </row>
    <row r="37" spans="2:27" x14ac:dyDescent="0.2">
      <c r="B37" s="1">
        <v>4.37</v>
      </c>
      <c r="C37" s="6">
        <v>0.10125000000000001</v>
      </c>
      <c r="E37" t="s">
        <v>14</v>
      </c>
      <c r="H37">
        <v>13</v>
      </c>
      <c r="P37">
        <v>2</v>
      </c>
      <c r="Q37" s="1">
        <v>4.7</v>
      </c>
      <c r="R37" s="6">
        <v>0.10874999999999999</v>
      </c>
      <c r="S37">
        <v>0.1159500972101327</v>
      </c>
      <c r="T37">
        <v>-7.2000972101327193E-3</v>
      </c>
      <c r="U37">
        <v>1.4500000000000001E-2</v>
      </c>
      <c r="V37">
        <v>4</v>
      </c>
      <c r="W37" s="1">
        <v>3.3</v>
      </c>
      <c r="X37" s="6">
        <v>9.2249999999999999E-2</v>
      </c>
      <c r="Y37">
        <v>9.3795765005623019E-2</v>
      </c>
      <c r="Z37">
        <v>-1.5457650056230204E-3</v>
      </c>
      <c r="AA37">
        <v>-7.2603463920779543E-3</v>
      </c>
    </row>
    <row r="38" spans="2:27" x14ac:dyDescent="0.2">
      <c r="B38" s="1">
        <v>3.3</v>
      </c>
      <c r="C38" s="6">
        <v>9.2249999999999999E-2</v>
      </c>
      <c r="E38" t="s">
        <v>15</v>
      </c>
      <c r="H38">
        <v>0.84447279932328045</v>
      </c>
      <c r="P38">
        <v>3</v>
      </c>
      <c r="Q38" s="1">
        <v>4.37</v>
      </c>
      <c r="R38" s="6">
        <v>0.10125000000000001</v>
      </c>
      <c r="S38">
        <v>0.1107280046190697</v>
      </c>
      <c r="T38">
        <v>-9.4780046190696965E-3</v>
      </c>
      <c r="U38">
        <v>1.2999999999999999E-2</v>
      </c>
      <c r="V38">
        <v>7</v>
      </c>
      <c r="W38" s="1">
        <v>3.54</v>
      </c>
      <c r="X38" s="6">
        <v>9.6000000000000002E-2</v>
      </c>
      <c r="Y38">
        <v>9.7593650526396111E-2</v>
      </c>
      <c r="Z38">
        <v>-1.5936505263961093E-3</v>
      </c>
      <c r="AA38">
        <v>-7.2694598966346891E-3</v>
      </c>
    </row>
    <row r="39" spans="2:27" x14ac:dyDescent="0.2">
      <c r="B39" s="1">
        <v>4.7300000000000004</v>
      </c>
      <c r="C39" s="6">
        <v>0.10874999999999999</v>
      </c>
      <c r="E39" t="s">
        <v>16</v>
      </c>
      <c r="H39">
        <v>0.71313430879689754</v>
      </c>
      <c r="P39">
        <v>4</v>
      </c>
      <c r="Q39" s="1">
        <v>3.3</v>
      </c>
      <c r="R39" s="6">
        <v>9.2249999999999999E-2</v>
      </c>
      <c r="S39">
        <v>9.3795765005623019E-2</v>
      </c>
      <c r="T39">
        <v>-1.5457650056230204E-3</v>
      </c>
      <c r="U39">
        <v>3.3000000000000002E-2</v>
      </c>
      <c r="V39">
        <v>10</v>
      </c>
      <c r="W39" s="1">
        <v>3.96</v>
      </c>
      <c r="X39" s="6">
        <v>0.10125000000000001</v>
      </c>
      <c r="Y39">
        <v>0.10423995018774901</v>
      </c>
      <c r="Z39">
        <v>-2.989950187749002E-3</v>
      </c>
      <c r="AA39">
        <v>-3.4402493391723077E-3</v>
      </c>
    </row>
    <row r="40" spans="2:27" x14ac:dyDescent="0.2">
      <c r="B40" s="1">
        <v>4.74</v>
      </c>
      <c r="C40" s="6">
        <v>0.11174999999999999</v>
      </c>
      <c r="E40" t="s">
        <v>17</v>
      </c>
      <c r="H40">
        <v>0.68705560959661549</v>
      </c>
      <c r="P40">
        <v>5</v>
      </c>
      <c r="Q40" s="1">
        <v>4.7300000000000004</v>
      </c>
      <c r="R40" s="6">
        <v>0.10874999999999999</v>
      </c>
      <c r="S40">
        <v>0.11642483290022934</v>
      </c>
      <c r="T40">
        <v>-7.6748329002293558E-3</v>
      </c>
      <c r="U40">
        <v>2.5000000000000001E-2</v>
      </c>
      <c r="V40">
        <v>12</v>
      </c>
      <c r="W40" s="1">
        <v>4.1500000000000004</v>
      </c>
      <c r="X40" s="6">
        <v>0.10649999999999998</v>
      </c>
      <c r="Y40">
        <v>0.10724660955836104</v>
      </c>
      <c r="Z40">
        <v>-7.4660955836106102E-4</v>
      </c>
      <c r="AA40">
        <v>2.2550637156270925E-2</v>
      </c>
    </row>
    <row r="41" spans="2:27" x14ac:dyDescent="0.2">
      <c r="B41" s="1">
        <v>3.54</v>
      </c>
      <c r="C41" s="6">
        <v>9.6000000000000002E-2</v>
      </c>
      <c r="E41" t="s">
        <v>18</v>
      </c>
      <c r="H41">
        <v>8.1560864711848965E-3</v>
      </c>
      <c r="P41">
        <v>6</v>
      </c>
      <c r="Q41" s="1">
        <v>4.74</v>
      </c>
      <c r="R41" s="6">
        <v>0.11174999999999999</v>
      </c>
      <c r="S41">
        <v>0.11658307813026156</v>
      </c>
      <c r="T41">
        <v>-4.83307813026157E-3</v>
      </c>
      <c r="U41">
        <v>2.8000000000000001E-2</v>
      </c>
      <c r="V41">
        <v>3</v>
      </c>
      <c r="W41" s="1">
        <v>4.37</v>
      </c>
      <c r="X41" s="6">
        <v>0.10125000000000001</v>
      </c>
      <c r="Y41">
        <v>0.1107280046190697</v>
      </c>
      <c r="Z41">
        <v>-9.4780046190696965E-3</v>
      </c>
      <c r="AA41">
        <v>-1.0119501321655427E-2</v>
      </c>
    </row>
    <row r="42" spans="2:27" x14ac:dyDescent="0.2">
      <c r="B42" s="1">
        <v>5.19</v>
      </c>
      <c r="C42" s="6">
        <v>0.12225</v>
      </c>
      <c r="E42" t="s">
        <v>19</v>
      </c>
      <c r="H42">
        <v>2.0119979049993879</v>
      </c>
      <c r="P42">
        <v>7</v>
      </c>
      <c r="Q42" s="1">
        <v>3.54</v>
      </c>
      <c r="R42" s="6">
        <v>9.6000000000000002E-2</v>
      </c>
      <c r="S42">
        <v>9.7593650526396111E-2</v>
      </c>
      <c r="T42">
        <v>-1.5936505263961093E-3</v>
      </c>
      <c r="U42">
        <v>3.4000000000000002E-2</v>
      </c>
      <c r="V42">
        <v>9</v>
      </c>
      <c r="W42" s="1">
        <v>4.57</v>
      </c>
      <c r="X42" s="6">
        <v>0.13124999999999998</v>
      </c>
      <c r="Y42">
        <v>0.11389290921971396</v>
      </c>
      <c r="Z42">
        <v>1.7357090780286022E-2</v>
      </c>
      <c r="AA42">
        <v>-6.2863849765258384E-3</v>
      </c>
    </row>
    <row r="43" spans="2:27" x14ac:dyDescent="0.2">
      <c r="B43" s="1">
        <v>4.57</v>
      </c>
      <c r="C43" s="6">
        <v>0.13124999999999998</v>
      </c>
      <c r="P43">
        <v>8</v>
      </c>
      <c r="Q43" s="1">
        <v>5.19</v>
      </c>
      <c r="R43" s="6">
        <v>0.12225</v>
      </c>
      <c r="S43">
        <v>0.12370411348171109</v>
      </c>
      <c r="T43">
        <v>-1.4541134817110946E-3</v>
      </c>
      <c r="U43">
        <v>4.1000000000000002E-2</v>
      </c>
      <c r="V43">
        <v>2</v>
      </c>
      <c r="W43" s="1">
        <v>4.7</v>
      </c>
      <c r="X43" s="6">
        <v>0.10874999999999999</v>
      </c>
      <c r="Y43">
        <v>0.1159500972101327</v>
      </c>
      <c r="Z43">
        <v>-7.2000972101327193E-3</v>
      </c>
      <c r="AA43">
        <v>2.5428255809366029E-3</v>
      </c>
    </row>
    <row r="44" spans="2:27" x14ac:dyDescent="0.2">
      <c r="B44" s="1">
        <v>3.96</v>
      </c>
      <c r="C44" s="6">
        <v>0.10125000000000001</v>
      </c>
      <c r="P44">
        <v>9</v>
      </c>
      <c r="Q44" s="1">
        <v>4.57</v>
      </c>
      <c r="R44" s="6">
        <v>0.13124999999999998</v>
      </c>
      <c r="S44">
        <v>0.11389290921971396</v>
      </c>
      <c r="T44">
        <v>1.7357090780286022E-2</v>
      </c>
      <c r="U44">
        <v>2.1000000000000001E-2</v>
      </c>
      <c r="V44">
        <v>5</v>
      </c>
      <c r="W44" s="1">
        <v>4.7300000000000004</v>
      </c>
      <c r="X44" s="6">
        <v>0.10874999999999999</v>
      </c>
      <c r="Y44">
        <v>0.11642483290022934</v>
      </c>
      <c r="Z44">
        <v>-7.6748329002293558E-3</v>
      </c>
      <c r="AA44">
        <v>2.0385055430621746E-4</v>
      </c>
    </row>
    <row r="45" spans="2:27" x14ac:dyDescent="0.2">
      <c r="B45" s="1">
        <v>3.28</v>
      </c>
      <c r="C45" s="6">
        <v>0.10500000000000001</v>
      </c>
      <c r="E45" t="s">
        <v>20</v>
      </c>
      <c r="P45">
        <v>10</v>
      </c>
      <c r="Q45" s="1">
        <v>3.96</v>
      </c>
      <c r="R45" s="6">
        <v>0.10125000000000001</v>
      </c>
      <c r="S45">
        <v>0.10423995018774901</v>
      </c>
      <c r="T45">
        <v>-2.989950187749002E-3</v>
      </c>
      <c r="V45">
        <v>6</v>
      </c>
      <c r="W45" s="1">
        <v>4.74</v>
      </c>
      <c r="X45" s="6">
        <v>0.11174999999999999</v>
      </c>
      <c r="Y45">
        <v>0.11658307813026156</v>
      </c>
      <c r="Z45">
        <v>-4.83307813026157E-3</v>
      </c>
    </row>
    <row r="46" spans="2:27" x14ac:dyDescent="0.2">
      <c r="B46" s="1">
        <v>4.1500000000000004</v>
      </c>
      <c r="C46" s="6">
        <v>0.10649999999999998</v>
      </c>
      <c r="P46">
        <v>11</v>
      </c>
      <c r="Q46" s="1">
        <v>3.28</v>
      </c>
      <c r="R46" s="6">
        <v>0.10500000000000001</v>
      </c>
      <c r="S46">
        <v>9.3479274545558599E-2</v>
      </c>
      <c r="T46">
        <v>1.1520725454441411E-2</v>
      </c>
      <c r="V46">
        <v>13</v>
      </c>
      <c r="W46" s="1">
        <v>4.93</v>
      </c>
      <c r="X46" s="6">
        <v>0.12075</v>
      </c>
      <c r="Y46">
        <v>0.11958973750087358</v>
      </c>
      <c r="Z46">
        <v>1.160262499126416E-3</v>
      </c>
    </row>
    <row r="47" spans="2:27" ht="13.5" thickBot="1" x14ac:dyDescent="0.25">
      <c r="B47" s="1">
        <v>4.93</v>
      </c>
      <c r="C47" s="6">
        <v>0.12075</v>
      </c>
      <c r="E47" s="9" t="s">
        <v>21</v>
      </c>
      <c r="F47" s="9" t="s">
        <v>22</v>
      </c>
      <c r="G47" s="9" t="s">
        <v>23</v>
      </c>
      <c r="H47" s="9" t="s">
        <v>24</v>
      </c>
      <c r="I47" s="9" t="s">
        <v>25</v>
      </c>
      <c r="J47" s="9" t="s">
        <v>26</v>
      </c>
      <c r="K47" s="9" t="s">
        <v>27</v>
      </c>
      <c r="P47">
        <v>12</v>
      </c>
      <c r="Q47" s="1">
        <v>4.1500000000000004</v>
      </c>
      <c r="R47" s="6">
        <v>0.10649999999999998</v>
      </c>
      <c r="S47">
        <v>0.10724660955836104</v>
      </c>
      <c r="T47">
        <v>-7.4660955836106102E-4</v>
      </c>
      <c r="V47">
        <v>8</v>
      </c>
      <c r="W47" s="1">
        <v>5.19</v>
      </c>
      <c r="X47" s="6">
        <v>0.12225</v>
      </c>
      <c r="Y47">
        <v>0.12370411348171109</v>
      </c>
      <c r="Z47">
        <v>-1.4541134817110946E-3</v>
      </c>
    </row>
    <row r="48" spans="2:27" x14ac:dyDescent="0.2">
      <c r="E48" s="7" t="s">
        <v>28</v>
      </c>
      <c r="F48">
        <v>1.8190684805276802E-3</v>
      </c>
      <c r="G48">
        <v>1</v>
      </c>
      <c r="H48">
        <v>1.8190684805276802E-3</v>
      </c>
      <c r="I48">
        <v>27.34547085037067</v>
      </c>
      <c r="J48">
        <v>2.8143756877277405E-4</v>
      </c>
      <c r="K48">
        <v>4.8443356749436166</v>
      </c>
      <c r="P48">
        <v>13</v>
      </c>
      <c r="Q48" s="1">
        <v>4.93</v>
      </c>
      <c r="R48" s="6">
        <v>0.12075</v>
      </c>
      <c r="S48">
        <v>0.11958973750087358</v>
      </c>
      <c r="T48">
        <v>1.160262499126416E-3</v>
      </c>
      <c r="V48">
        <v>1</v>
      </c>
      <c r="W48" s="1">
        <v>6</v>
      </c>
      <c r="X48" s="6">
        <v>0.14400000000000002</v>
      </c>
      <c r="Y48">
        <v>0.13652197711432026</v>
      </c>
      <c r="Z48">
        <v>7.4780228856797526E-3</v>
      </c>
    </row>
    <row r="49" spans="5:14" x14ac:dyDescent="0.2">
      <c r="E49" s="7" t="s">
        <v>12</v>
      </c>
      <c r="F49">
        <v>7.3173921178004697E-4</v>
      </c>
      <c r="G49">
        <v>11</v>
      </c>
      <c r="H49">
        <v>6.6521746525458809E-5</v>
      </c>
    </row>
    <row r="50" spans="5:14" x14ac:dyDescent="0.2">
      <c r="E50" s="7" t="s">
        <v>29</v>
      </c>
      <c r="F50">
        <v>2.5508076923077272E-3</v>
      </c>
      <c r="G50">
        <v>12</v>
      </c>
    </row>
    <row r="53" spans="5:14" x14ac:dyDescent="0.2">
      <c r="E53" t="s">
        <v>30</v>
      </c>
    </row>
    <row r="55" spans="5:14" ht="13.5" thickBot="1" x14ac:dyDescent="0.25">
      <c r="E55" s="9"/>
      <c r="F55" s="9" t="s">
        <v>31</v>
      </c>
      <c r="G55" s="9" t="s">
        <v>32</v>
      </c>
      <c r="H55" s="9" t="s">
        <v>33</v>
      </c>
      <c r="I55" s="9" t="s">
        <v>34</v>
      </c>
      <c r="J55" s="9" t="s">
        <v>35</v>
      </c>
      <c r="K55" s="9" t="s">
        <v>25</v>
      </c>
      <c r="L55" s="9" t="s">
        <v>26</v>
      </c>
      <c r="M55" s="9" t="s">
        <v>36</v>
      </c>
      <c r="N55" s="9" t="s">
        <v>37</v>
      </c>
    </row>
    <row r="56" spans="5:14" x14ac:dyDescent="0.2">
      <c r="E56" t="s">
        <v>38</v>
      </c>
      <c r="F56">
        <v>4.1574839094993057E-2</v>
      </c>
      <c r="G56">
        <v>1.3565441265992495E-2</v>
      </c>
      <c r="H56">
        <v>4.1574839094993057E-2</v>
      </c>
      <c r="J56">
        <v>3.0647612768202346</v>
      </c>
      <c r="K56">
        <v>9.3927616838967953</v>
      </c>
      <c r="L56">
        <v>1.076009147234476E-2</v>
      </c>
      <c r="M56">
        <v>1.171750417844885E-2</v>
      </c>
      <c r="N56">
        <v>7.1432174011537258E-2</v>
      </c>
    </row>
    <row r="57" spans="5:14" x14ac:dyDescent="0.2">
      <c r="E57" t="s">
        <v>39</v>
      </c>
      <c r="F57">
        <v>1.5824523003221201E-2</v>
      </c>
      <c r="G57">
        <v>3.0261323978587745E-3</v>
      </c>
      <c r="H57">
        <v>0.84447279932330366</v>
      </c>
      <c r="I57">
        <v>0.84447279932330754</v>
      </c>
      <c r="J57">
        <v>5.2292897080174976</v>
      </c>
      <c r="K57">
        <v>27.345470850377726</v>
      </c>
      <c r="L57">
        <v>2.8143756877248099E-4</v>
      </c>
      <c r="M57">
        <v>9.1640505030615126E-3</v>
      </c>
      <c r="N57">
        <v>2.248499550338089E-2</v>
      </c>
    </row>
  </sheetData>
  <sortState xmlns:xlrd2="http://schemas.microsoft.com/office/spreadsheetml/2017/richdata2" ref="V36:Z48">
    <sortCondition ref="W36"/>
  </sortState>
  <mergeCells count="2">
    <mergeCell ref="B2:C2"/>
    <mergeCell ref="B33:C33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55"/>
  <sheetViews>
    <sheetView topLeftCell="K1" workbookViewId="0">
      <selection activeCell="N31" sqref="N31"/>
    </sheetView>
  </sheetViews>
  <sheetFormatPr defaultRowHeight="13" x14ac:dyDescent="0.2"/>
  <cols>
    <col min="9" max="9" width="11.7265625" customWidth="1"/>
  </cols>
  <sheetData>
    <row r="2" spans="1:26" x14ac:dyDescent="0.2">
      <c r="A2" s="12" t="s">
        <v>45</v>
      </c>
      <c r="B2" s="12"/>
      <c r="E2" t="s">
        <v>13</v>
      </c>
      <c r="P2" t="s">
        <v>59</v>
      </c>
    </row>
    <row r="3" spans="1:26" x14ac:dyDescent="0.2">
      <c r="A3" t="s">
        <v>0</v>
      </c>
      <c r="B3" t="s">
        <v>2</v>
      </c>
      <c r="P3" t="s">
        <v>58</v>
      </c>
      <c r="Q3" t="s">
        <v>0</v>
      </c>
      <c r="R3" s="7" t="s">
        <v>10</v>
      </c>
      <c r="S3" s="7" t="s">
        <v>11</v>
      </c>
      <c r="T3" s="7" t="s">
        <v>12</v>
      </c>
      <c r="V3" t="s">
        <v>58</v>
      </c>
      <c r="W3" t="s">
        <v>0</v>
      </c>
      <c r="X3" s="7" t="s">
        <v>10</v>
      </c>
      <c r="Y3" s="7" t="s">
        <v>11</v>
      </c>
      <c r="Z3" s="7" t="s">
        <v>12</v>
      </c>
    </row>
    <row r="4" spans="1:26" x14ac:dyDescent="0.2">
      <c r="A4" s="1">
        <v>5.5</v>
      </c>
      <c r="B4" s="1">
        <v>178</v>
      </c>
      <c r="P4">
        <v>1</v>
      </c>
      <c r="Q4" s="1">
        <v>5.5</v>
      </c>
      <c r="R4" s="1">
        <v>178</v>
      </c>
      <c r="S4">
        <v>184.06256384065372</v>
      </c>
      <c r="T4">
        <v>-6.0625638406537234</v>
      </c>
      <c r="V4">
        <v>1</v>
      </c>
      <c r="W4" s="1">
        <v>5.5</v>
      </c>
      <c r="X4" s="1">
        <v>178</v>
      </c>
      <c r="Y4">
        <v>184.06256384065372</v>
      </c>
      <c r="Z4">
        <v>-6.0625638406537234</v>
      </c>
    </row>
    <row r="5" spans="1:26" x14ac:dyDescent="0.2">
      <c r="A5" s="1">
        <v>6.12</v>
      </c>
      <c r="B5" s="1">
        <v>179</v>
      </c>
      <c r="E5" t="s">
        <v>14</v>
      </c>
      <c r="H5">
        <v>6</v>
      </c>
      <c r="P5">
        <v>2</v>
      </c>
      <c r="Q5" s="1">
        <v>6.12</v>
      </c>
      <c r="R5" s="1">
        <v>179</v>
      </c>
      <c r="S5">
        <v>189.99974463738508</v>
      </c>
      <c r="T5">
        <v>-10.999744637385078</v>
      </c>
      <c r="V5">
        <v>5</v>
      </c>
      <c r="W5" s="1">
        <v>6.01</v>
      </c>
      <c r="X5" s="1">
        <v>193</v>
      </c>
      <c r="Y5">
        <v>188.94637385086821</v>
      </c>
      <c r="Z5">
        <v>4.0536261491317873</v>
      </c>
    </row>
    <row r="6" spans="1:26" x14ac:dyDescent="0.2">
      <c r="A6" s="1">
        <v>6.39</v>
      </c>
      <c r="B6" s="1">
        <v>220</v>
      </c>
      <c r="E6" t="s">
        <v>15</v>
      </c>
      <c r="H6">
        <v>0.30658423860283324</v>
      </c>
      <c r="P6">
        <v>3</v>
      </c>
      <c r="Q6" s="1">
        <v>6.39</v>
      </c>
      <c r="R6" s="1">
        <v>220</v>
      </c>
      <c r="S6">
        <v>192.58529111338098</v>
      </c>
      <c r="T6">
        <v>27.414708886619024</v>
      </c>
      <c r="V6">
        <v>2</v>
      </c>
      <c r="W6" s="1">
        <v>6.12</v>
      </c>
      <c r="X6" s="1">
        <v>179</v>
      </c>
      <c r="Y6">
        <v>189.99974463738508</v>
      </c>
      <c r="Z6">
        <v>-10.999744637385078</v>
      </c>
    </row>
    <row r="7" spans="1:26" x14ac:dyDescent="0.2">
      <c r="A7" s="1">
        <v>6.86</v>
      </c>
      <c r="B7" s="1">
        <v>182</v>
      </c>
      <c r="E7" t="s">
        <v>16</v>
      </c>
      <c r="H7">
        <v>9.3993895359678989E-2</v>
      </c>
      <c r="P7">
        <v>4</v>
      </c>
      <c r="Q7" s="1">
        <v>6.86</v>
      </c>
      <c r="R7" s="1">
        <v>182</v>
      </c>
      <c r="S7">
        <v>197.08605720122571</v>
      </c>
      <c r="T7">
        <v>-15.086057201225714</v>
      </c>
      <c r="V7">
        <v>3</v>
      </c>
      <c r="W7" s="1">
        <v>6.39</v>
      </c>
      <c r="X7" s="1">
        <v>220</v>
      </c>
      <c r="Y7">
        <v>192.58529111338098</v>
      </c>
      <c r="Z7">
        <v>27.414708886619024</v>
      </c>
    </row>
    <row r="8" spans="1:26" x14ac:dyDescent="0.2">
      <c r="A8" s="1">
        <v>6.01</v>
      </c>
      <c r="B8" s="1">
        <v>193</v>
      </c>
      <c r="E8" t="s">
        <v>17</v>
      </c>
      <c r="H8">
        <v>-0.13250763080040126</v>
      </c>
      <c r="P8">
        <v>5</v>
      </c>
      <c r="Q8" s="1">
        <v>6.01</v>
      </c>
      <c r="R8" s="1">
        <v>193</v>
      </c>
      <c r="S8">
        <v>188.94637385086821</v>
      </c>
      <c r="T8">
        <v>4.0536261491317873</v>
      </c>
      <c r="V8">
        <v>6</v>
      </c>
      <c r="W8" s="1">
        <v>6.78</v>
      </c>
      <c r="X8" s="1">
        <v>197</v>
      </c>
      <c r="Y8">
        <v>196.31996935648618</v>
      </c>
      <c r="Z8">
        <v>0.68003064351381681</v>
      </c>
    </row>
    <row r="9" spans="1:26" x14ac:dyDescent="0.2">
      <c r="A9" s="1">
        <v>6.78</v>
      </c>
      <c r="B9" s="1">
        <v>197</v>
      </c>
      <c r="E9" t="s">
        <v>18</v>
      </c>
      <c r="H9">
        <v>16.983806804272774</v>
      </c>
      <c r="P9">
        <v>6</v>
      </c>
      <c r="Q9" s="1">
        <v>6.78</v>
      </c>
      <c r="R9" s="1">
        <v>197</v>
      </c>
      <c r="S9">
        <v>196.31996935648618</v>
      </c>
      <c r="T9">
        <v>0.68003064351381681</v>
      </c>
      <c r="V9">
        <v>4</v>
      </c>
      <c r="W9" s="1">
        <v>6.86</v>
      </c>
      <c r="X9" s="1">
        <v>182</v>
      </c>
      <c r="Y9">
        <v>197.08605720122571</v>
      </c>
      <c r="Z9">
        <v>-15.086057201225714</v>
      </c>
    </row>
    <row r="10" spans="1:26" x14ac:dyDescent="0.2">
      <c r="E10" t="s">
        <v>19</v>
      </c>
      <c r="H10">
        <v>3.1929915505181818</v>
      </c>
    </row>
    <row r="13" spans="1:26" x14ac:dyDescent="0.2">
      <c r="E13" t="s">
        <v>20</v>
      </c>
    </row>
    <row r="15" spans="1:26" ht="13.5" thickBot="1" x14ac:dyDescent="0.25">
      <c r="E15" s="9" t="s">
        <v>21</v>
      </c>
      <c r="F15" s="9" t="s">
        <v>22</v>
      </c>
      <c r="G15" s="9" t="s">
        <v>23</v>
      </c>
      <c r="H15" s="9" t="s">
        <v>24</v>
      </c>
      <c r="I15" s="9" t="s">
        <v>25</v>
      </c>
      <c r="J15" s="9" t="s">
        <v>26</v>
      </c>
      <c r="K15" s="9" t="s">
        <v>27</v>
      </c>
    </row>
    <row r="16" spans="1:26" x14ac:dyDescent="0.2">
      <c r="E16" s="7" t="s">
        <v>28</v>
      </c>
      <c r="F16">
        <v>119.70122574055118</v>
      </c>
      <c r="G16">
        <v>1</v>
      </c>
      <c r="H16">
        <v>119.70122574055118</v>
      </c>
      <c r="I16">
        <v>0.41498128932362538</v>
      </c>
      <c r="J16">
        <v>0.55453216551683093</v>
      </c>
      <c r="K16">
        <v>7.708647422176786</v>
      </c>
    </row>
    <row r="17" spans="1:16" x14ac:dyDescent="0.2">
      <c r="E17" s="7" t="s">
        <v>12</v>
      </c>
      <c r="F17">
        <v>1153.7987742594489</v>
      </c>
      <c r="G17">
        <v>4</v>
      </c>
      <c r="H17">
        <v>288.44969356486223</v>
      </c>
    </row>
    <row r="18" spans="1:16" x14ac:dyDescent="0.2">
      <c r="E18" s="7" t="s">
        <v>29</v>
      </c>
      <c r="F18">
        <v>1273.5</v>
      </c>
      <c r="G18">
        <v>5</v>
      </c>
    </row>
    <row r="21" spans="1:16" x14ac:dyDescent="0.2">
      <c r="E21" t="s">
        <v>30</v>
      </c>
    </row>
    <row r="23" spans="1:16" ht="13.5" thickBot="1" x14ac:dyDescent="0.25">
      <c r="E23" s="9"/>
      <c r="F23" s="9" t="s">
        <v>31</v>
      </c>
      <c r="G23" s="9" t="s">
        <v>32</v>
      </c>
      <c r="H23" s="9" t="s">
        <v>33</v>
      </c>
      <c r="I23" s="9" t="s">
        <v>34</v>
      </c>
      <c r="J23" s="9" t="s">
        <v>35</v>
      </c>
      <c r="K23" s="9" t="s">
        <v>25</v>
      </c>
      <c r="L23" s="9" t="s">
        <v>26</v>
      </c>
      <c r="M23" s="9" t="s">
        <v>36</v>
      </c>
      <c r="N23" s="9" t="s">
        <v>37</v>
      </c>
    </row>
    <row r="24" spans="1:16" x14ac:dyDescent="0.2">
      <c r="E24" t="s">
        <v>38</v>
      </c>
      <c r="F24">
        <v>131.39402451481112</v>
      </c>
      <c r="G24">
        <v>93.561941128692951</v>
      </c>
      <c r="H24">
        <v>131.39402451481112</v>
      </c>
      <c r="J24">
        <v>1.4043533399342447</v>
      </c>
      <c r="K24">
        <v>1.9722083033844684</v>
      </c>
      <c r="L24">
        <v>0.23289889433690183</v>
      </c>
      <c r="M24">
        <v>-128.37556896475252</v>
      </c>
      <c r="N24">
        <v>391.16361799437476</v>
      </c>
    </row>
    <row r="25" spans="1:16" x14ac:dyDescent="0.2">
      <c r="E25" t="s">
        <v>39</v>
      </c>
      <c r="F25">
        <v>9.5760980592441101</v>
      </c>
      <c r="G25">
        <v>14.865322198286965</v>
      </c>
      <c r="H25">
        <v>0.30658423860283329</v>
      </c>
      <c r="I25">
        <v>0.30658423860283252</v>
      </c>
      <c r="J25">
        <v>0.64419041387126008</v>
      </c>
      <c r="K25">
        <v>0.41498128932362538</v>
      </c>
      <c r="L25">
        <v>0.55453216551683093</v>
      </c>
      <c r="M25">
        <v>-31.696652995377832</v>
      </c>
      <c r="N25">
        <v>50.848849113866052</v>
      </c>
    </row>
    <row r="31" spans="1:16" x14ac:dyDescent="0.2">
      <c r="A31" t="s">
        <v>69</v>
      </c>
    </row>
    <row r="32" spans="1:16" x14ac:dyDescent="0.2">
      <c r="A32" t="s">
        <v>0</v>
      </c>
      <c r="B32" t="s">
        <v>3</v>
      </c>
      <c r="E32" t="s">
        <v>13</v>
      </c>
      <c r="P32" t="s">
        <v>40</v>
      </c>
    </row>
    <row r="33" spans="1:26" x14ac:dyDescent="0.2">
      <c r="A33" s="1">
        <v>6</v>
      </c>
      <c r="B33" s="1">
        <v>235</v>
      </c>
      <c r="P33" t="s">
        <v>41</v>
      </c>
      <c r="Q33" t="s">
        <v>0</v>
      </c>
      <c r="R33" s="7" t="s">
        <v>10</v>
      </c>
      <c r="S33" s="7" t="s">
        <v>11</v>
      </c>
      <c r="T33" s="7" t="s">
        <v>12</v>
      </c>
      <c r="V33" t="s">
        <v>41</v>
      </c>
      <c r="W33" t="s">
        <v>0</v>
      </c>
      <c r="X33" s="7" t="s">
        <v>10</v>
      </c>
      <c r="Y33" s="7" t="s">
        <v>11</v>
      </c>
      <c r="Z33" s="7" t="s">
        <v>12</v>
      </c>
    </row>
    <row r="34" spans="1:26" x14ac:dyDescent="0.2">
      <c r="A34" s="1">
        <v>4.7</v>
      </c>
      <c r="B34" s="1">
        <v>213</v>
      </c>
      <c r="P34">
        <v>1</v>
      </c>
      <c r="Q34" s="1">
        <v>6</v>
      </c>
      <c r="R34" s="1">
        <v>235</v>
      </c>
      <c r="S34">
        <v>234.33638279712233</v>
      </c>
      <c r="T34">
        <v>0.66361720287767412</v>
      </c>
      <c r="V34">
        <v>4</v>
      </c>
      <c r="W34" s="1">
        <v>3.3</v>
      </c>
      <c r="X34" s="1">
        <v>189</v>
      </c>
      <c r="Y34">
        <v>182.09063735651208</v>
      </c>
      <c r="Z34">
        <v>6.9093626434879241</v>
      </c>
    </row>
    <row r="35" spans="1:26" x14ac:dyDescent="0.2">
      <c r="A35" s="1">
        <v>4.37</v>
      </c>
      <c r="B35" s="1">
        <v>197</v>
      </c>
      <c r="E35" t="s">
        <v>14</v>
      </c>
      <c r="H35">
        <v>6</v>
      </c>
      <c r="P35">
        <v>2</v>
      </c>
      <c r="Q35" s="1">
        <v>4.7</v>
      </c>
      <c r="R35" s="1">
        <v>213</v>
      </c>
      <c r="S35">
        <v>209.18102388127295</v>
      </c>
      <c r="T35">
        <v>3.8189761187270506</v>
      </c>
      <c r="V35">
        <v>6</v>
      </c>
      <c r="W35" s="1">
        <v>3.5</v>
      </c>
      <c r="X35" s="1">
        <v>180</v>
      </c>
      <c r="Y35">
        <v>185.96069257433504</v>
      </c>
      <c r="Z35">
        <v>-5.9606925743350416</v>
      </c>
    </row>
    <row r="36" spans="1:26" x14ac:dyDescent="0.2">
      <c r="A36" s="1">
        <v>3.3</v>
      </c>
      <c r="B36" s="1">
        <v>189</v>
      </c>
      <c r="E36" t="s">
        <v>15</v>
      </c>
      <c r="H36">
        <v>0.96507097605104419</v>
      </c>
      <c r="P36">
        <v>3</v>
      </c>
      <c r="Q36" s="1">
        <v>4.37</v>
      </c>
      <c r="R36" s="1">
        <v>197</v>
      </c>
      <c r="S36">
        <v>202.79543277186502</v>
      </c>
      <c r="T36">
        <v>-5.7954327718650234</v>
      </c>
      <c r="V36">
        <v>5</v>
      </c>
      <c r="W36" s="1">
        <v>4</v>
      </c>
      <c r="X36" s="1">
        <v>196</v>
      </c>
      <c r="Y36">
        <v>195.6358306188925</v>
      </c>
      <c r="Z36">
        <v>0.36416938110750152</v>
      </c>
    </row>
    <row r="37" spans="1:26" x14ac:dyDescent="0.2">
      <c r="A37" s="1">
        <v>4</v>
      </c>
      <c r="B37" s="1">
        <v>196</v>
      </c>
      <c r="E37" t="s">
        <v>16</v>
      </c>
      <c r="H37">
        <v>0.93136198881611509</v>
      </c>
      <c r="P37">
        <v>4</v>
      </c>
      <c r="Q37" s="1">
        <v>3.3</v>
      </c>
      <c r="R37" s="1">
        <v>189</v>
      </c>
      <c r="S37">
        <v>182.09063735651208</v>
      </c>
      <c r="T37">
        <v>6.9093626434879241</v>
      </c>
      <c r="V37">
        <v>3</v>
      </c>
      <c r="W37" s="1">
        <v>4.37</v>
      </c>
      <c r="X37" s="1">
        <v>197</v>
      </c>
      <c r="Y37">
        <v>202.79543277186502</v>
      </c>
      <c r="Z37">
        <v>-5.7954327718650234</v>
      </c>
    </row>
    <row r="38" spans="1:26" x14ac:dyDescent="0.2">
      <c r="A38" s="1">
        <v>3.5</v>
      </c>
      <c r="B38" s="1">
        <v>180</v>
      </c>
      <c r="E38" t="s">
        <v>17</v>
      </c>
      <c r="H38">
        <v>0.91420248602014387</v>
      </c>
      <c r="P38">
        <v>5</v>
      </c>
      <c r="Q38" s="1">
        <v>4</v>
      </c>
      <c r="R38" s="1">
        <v>196</v>
      </c>
      <c r="S38">
        <v>195.6358306188925</v>
      </c>
      <c r="T38">
        <v>0.36416938110750152</v>
      </c>
      <c r="V38">
        <v>2</v>
      </c>
      <c r="W38" s="1">
        <v>4.7</v>
      </c>
      <c r="X38" s="1">
        <v>213</v>
      </c>
      <c r="Y38">
        <v>209.18102388127295</v>
      </c>
      <c r="Z38">
        <v>3.8189761187270506</v>
      </c>
    </row>
    <row r="39" spans="1:26" x14ac:dyDescent="0.2">
      <c r="E39" t="s">
        <v>18</v>
      </c>
      <c r="H39">
        <v>5.7448623752807464</v>
      </c>
      <c r="P39">
        <v>6</v>
      </c>
      <c r="Q39" s="1">
        <v>3.5</v>
      </c>
      <c r="R39" s="1">
        <v>180</v>
      </c>
      <c r="S39">
        <v>185.96069257433504</v>
      </c>
      <c r="T39">
        <v>-5.9606925743350416</v>
      </c>
      <c r="V39">
        <v>1</v>
      </c>
      <c r="W39" s="1">
        <v>6</v>
      </c>
      <c r="X39" s="1">
        <v>235</v>
      </c>
      <c r="Y39">
        <v>234.33638279712233</v>
      </c>
      <c r="Z39">
        <v>0.66361720287767412</v>
      </c>
    </row>
    <row r="40" spans="1:26" x14ac:dyDescent="0.2">
      <c r="E40" t="s">
        <v>19</v>
      </c>
      <c r="H40">
        <v>2.6258502853745767</v>
      </c>
    </row>
    <row r="43" spans="1:26" x14ac:dyDescent="0.2">
      <c r="E43" t="s">
        <v>20</v>
      </c>
    </row>
    <row r="45" spans="1:26" ht="13.5" thickBot="1" x14ac:dyDescent="0.25">
      <c r="E45" s="9" t="s">
        <v>21</v>
      </c>
      <c r="F45" s="9" t="s">
        <v>22</v>
      </c>
      <c r="G45" s="9" t="s">
        <v>23</v>
      </c>
      <c r="H45" s="9" t="s">
        <v>24</v>
      </c>
      <c r="I45" s="9" t="s">
        <v>25</v>
      </c>
      <c r="J45" s="9" t="s">
        <v>26</v>
      </c>
      <c r="K45" s="9" t="s">
        <v>27</v>
      </c>
    </row>
    <row r="46" spans="1:26" x14ac:dyDescent="0.2">
      <c r="E46" s="7" t="s">
        <v>28</v>
      </c>
      <c r="F46">
        <v>1791.3195584896612</v>
      </c>
      <c r="G46">
        <v>1</v>
      </c>
      <c r="H46">
        <v>1791.3195584896612</v>
      </c>
      <c r="I46">
        <v>54.276746820122582</v>
      </c>
      <c r="J46">
        <v>1.8087477252386678E-3</v>
      </c>
      <c r="K46">
        <v>7.708647422176786</v>
      </c>
      <c r="R46" s="7"/>
      <c r="S46" s="7"/>
      <c r="T46" s="7"/>
      <c r="X46" s="7"/>
      <c r="Y46" s="7"/>
      <c r="Z46" s="7"/>
    </row>
    <row r="47" spans="1:26" x14ac:dyDescent="0.2">
      <c r="E47" s="7" t="s">
        <v>12</v>
      </c>
      <c r="F47">
        <v>132.01377484367185</v>
      </c>
      <c r="G47">
        <v>4</v>
      </c>
      <c r="H47">
        <v>33.003443710917963</v>
      </c>
      <c r="Q47" s="1"/>
      <c r="R47" s="1"/>
      <c r="W47" s="1"/>
      <c r="X47" s="1"/>
    </row>
    <row r="48" spans="1:26" x14ac:dyDescent="0.2">
      <c r="E48" s="7" t="s">
        <v>29</v>
      </c>
      <c r="F48">
        <v>1923.333333333333</v>
      </c>
      <c r="G48">
        <v>5</v>
      </c>
      <c r="Q48" s="1"/>
      <c r="R48" s="1"/>
      <c r="W48" s="1"/>
      <c r="X48" s="1"/>
    </row>
    <row r="49" spans="5:24" x14ac:dyDescent="0.2">
      <c r="Q49" s="1"/>
      <c r="R49" s="1"/>
      <c r="W49" s="1"/>
      <c r="X49" s="1"/>
    </row>
    <row r="50" spans="5:24" x14ac:dyDescent="0.2">
      <c r="Q50" s="1"/>
      <c r="R50" s="1"/>
      <c r="W50" s="1"/>
      <c r="X50" s="1"/>
    </row>
    <row r="51" spans="5:24" x14ac:dyDescent="0.2">
      <c r="E51" t="s">
        <v>30</v>
      </c>
      <c r="Q51" s="1"/>
      <c r="R51" s="1"/>
      <c r="W51" s="1"/>
      <c r="X51" s="1"/>
    </row>
    <row r="52" spans="5:24" x14ac:dyDescent="0.2">
      <c r="Q52" s="1"/>
      <c r="R52" s="1"/>
      <c r="W52" s="1"/>
      <c r="X52" s="1"/>
    </row>
    <row r="53" spans="5:24" ht="13.5" thickBot="1" x14ac:dyDescent="0.25">
      <c r="E53" s="9"/>
      <c r="F53" s="9" t="s">
        <v>31</v>
      </c>
      <c r="G53" s="9" t="s">
        <v>32</v>
      </c>
      <c r="H53" s="9" t="s">
        <v>33</v>
      </c>
      <c r="I53" s="9" t="s">
        <v>34</v>
      </c>
      <c r="J53" s="9" t="s">
        <v>35</v>
      </c>
      <c r="K53" s="9" t="s">
        <v>25</v>
      </c>
      <c r="L53" s="9" t="s">
        <v>26</v>
      </c>
      <c r="M53" s="9" t="s">
        <v>36</v>
      </c>
      <c r="N53" s="9" t="s">
        <v>37</v>
      </c>
    </row>
    <row r="54" spans="5:24" x14ac:dyDescent="0.2">
      <c r="E54" t="s">
        <v>38</v>
      </c>
      <c r="F54">
        <v>118.23472626243291</v>
      </c>
      <c r="G54">
        <v>11.56497539998284</v>
      </c>
      <c r="H54">
        <v>118.23472626243291</v>
      </c>
      <c r="J54">
        <v>10.223517316137858</v>
      </c>
      <c r="K54">
        <v>104.52030631337064</v>
      </c>
      <c r="L54">
        <v>5.1587526303932714E-4</v>
      </c>
      <c r="M54">
        <v>86.125206921417657</v>
      </c>
      <c r="N54">
        <v>150.34424560344817</v>
      </c>
    </row>
    <row r="55" spans="5:24" x14ac:dyDescent="0.2">
      <c r="E55" t="s">
        <v>39</v>
      </c>
      <c r="F55">
        <v>19.350276089114899</v>
      </c>
      <c r="G55">
        <v>2.6265172724496852</v>
      </c>
      <c r="H55">
        <v>0.96507097605104308</v>
      </c>
      <c r="I55">
        <v>0.96507097605104053</v>
      </c>
      <c r="J55">
        <v>7.3672754000461582</v>
      </c>
      <c r="K55">
        <v>54.276746820125283</v>
      </c>
      <c r="L55">
        <v>1.8087477252384987E-3</v>
      </c>
      <c r="M55">
        <v>12.05789506430451</v>
      </c>
      <c r="N55">
        <v>26.642657113925289</v>
      </c>
    </row>
  </sheetData>
  <sortState xmlns:xlrd2="http://schemas.microsoft.com/office/spreadsheetml/2017/richdata2" ref="V47:Z52">
    <sortCondition ref="W47"/>
  </sortState>
  <mergeCells count="1">
    <mergeCell ref="A2:B2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Z58"/>
  <sheetViews>
    <sheetView workbookViewId="0">
      <selection activeCell="U40" sqref="U40"/>
    </sheetView>
  </sheetViews>
  <sheetFormatPr defaultRowHeight="13" x14ac:dyDescent="0.2"/>
  <sheetData>
    <row r="3" spans="1:26" x14ac:dyDescent="0.2">
      <c r="A3" t="s">
        <v>7</v>
      </c>
      <c r="E3" t="s">
        <v>13</v>
      </c>
      <c r="P3" t="s">
        <v>56</v>
      </c>
    </row>
    <row r="4" spans="1:26" x14ac:dyDescent="0.2">
      <c r="A4" t="s">
        <v>0</v>
      </c>
      <c r="B4" t="s">
        <v>1</v>
      </c>
      <c r="P4" t="s">
        <v>57</v>
      </c>
      <c r="Q4" t="s">
        <v>0</v>
      </c>
      <c r="R4" s="7" t="s">
        <v>10</v>
      </c>
      <c r="S4" s="7" t="s">
        <v>11</v>
      </c>
      <c r="T4" s="7" t="s">
        <v>12</v>
      </c>
      <c r="V4" t="s">
        <v>57</v>
      </c>
      <c r="W4" t="s">
        <v>0</v>
      </c>
      <c r="X4" s="7" t="s">
        <v>10</v>
      </c>
      <c r="Y4" s="7" t="s">
        <v>11</v>
      </c>
      <c r="Z4" s="7" t="s">
        <v>12</v>
      </c>
    </row>
    <row r="5" spans="1:26" x14ac:dyDescent="0.2">
      <c r="A5" s="1">
        <v>5.5</v>
      </c>
      <c r="B5" s="2">
        <v>12.466509923998034</v>
      </c>
      <c r="P5">
        <v>1</v>
      </c>
      <c r="Q5" s="1">
        <v>5.5</v>
      </c>
      <c r="R5" s="2">
        <v>12.466509923998034</v>
      </c>
      <c r="S5">
        <v>11.923112869798086</v>
      </c>
      <c r="T5">
        <v>0.54339705419994822</v>
      </c>
      <c r="V5">
        <v>1</v>
      </c>
      <c r="W5" s="1">
        <v>5.5</v>
      </c>
      <c r="X5" s="2">
        <v>12.466509923998034</v>
      </c>
      <c r="Y5">
        <v>11.923112869798086</v>
      </c>
      <c r="Z5">
        <v>0.54339705419994822</v>
      </c>
    </row>
    <row r="6" spans="1:26" x14ac:dyDescent="0.2">
      <c r="A6" s="1">
        <v>6.12</v>
      </c>
      <c r="B6" s="2">
        <v>14.085377154506705</v>
      </c>
      <c r="E6" t="s">
        <v>14</v>
      </c>
      <c r="H6">
        <v>6</v>
      </c>
      <c r="P6">
        <v>2</v>
      </c>
      <c r="Q6" s="1">
        <v>6.12</v>
      </c>
      <c r="R6" s="2">
        <v>14.085377154506705</v>
      </c>
      <c r="S6">
        <v>14.424664349728133</v>
      </c>
      <c r="T6">
        <v>-0.33928719522142714</v>
      </c>
      <c r="V6">
        <v>5</v>
      </c>
      <c r="W6" s="1">
        <v>6.01</v>
      </c>
      <c r="X6" s="2">
        <v>12.999600889446377</v>
      </c>
      <c r="Y6">
        <v>13.980840700063123</v>
      </c>
      <c r="Z6">
        <v>-0.9812398106167457</v>
      </c>
    </row>
    <row r="7" spans="1:26" x14ac:dyDescent="0.2">
      <c r="A7" s="1">
        <v>6.39</v>
      </c>
      <c r="B7" s="2">
        <v>15.935141179759578</v>
      </c>
      <c r="E7" t="s">
        <v>15</v>
      </c>
      <c r="H7">
        <v>0.86392642863076585</v>
      </c>
      <c r="P7">
        <v>3</v>
      </c>
      <c r="Q7" s="1">
        <v>6.39</v>
      </c>
      <c r="R7" s="2">
        <v>15.935141179759578</v>
      </c>
      <c r="S7">
        <v>15.514049671633153</v>
      </c>
      <c r="T7">
        <v>0.42109150812642504</v>
      </c>
      <c r="V7">
        <v>2</v>
      </c>
      <c r="W7" s="1">
        <v>6.12</v>
      </c>
      <c r="X7" s="2">
        <v>14.085377154506705</v>
      </c>
      <c r="Y7">
        <v>14.424664349728133</v>
      </c>
      <c r="Z7">
        <v>-0.33928719522142714</v>
      </c>
    </row>
    <row r="8" spans="1:26" x14ac:dyDescent="0.2">
      <c r="A8" s="1">
        <v>6.86</v>
      </c>
      <c r="B8" s="2">
        <v>15.914008515390519</v>
      </c>
      <c r="E8" t="s">
        <v>16</v>
      </c>
      <c r="H8">
        <v>0.74636887408670971</v>
      </c>
      <c r="P8">
        <v>4</v>
      </c>
      <c r="Q8" s="1">
        <v>6.86</v>
      </c>
      <c r="R8" s="2">
        <v>15.914008515390519</v>
      </c>
      <c r="S8">
        <v>17.410387083838195</v>
      </c>
      <c r="T8">
        <v>-1.4963785684476765</v>
      </c>
      <c r="V8">
        <v>3</v>
      </c>
      <c r="W8" s="1">
        <v>6.39</v>
      </c>
      <c r="X8" s="2">
        <v>15.935141179759578</v>
      </c>
      <c r="Y8">
        <v>15.514049671633153</v>
      </c>
      <c r="Z8">
        <v>0.42109150812642504</v>
      </c>
    </row>
    <row r="9" spans="1:26" x14ac:dyDescent="0.2">
      <c r="A9" s="1">
        <v>6.01</v>
      </c>
      <c r="B9" s="2">
        <v>12.999600889446377</v>
      </c>
      <c r="E9" t="s">
        <v>17</v>
      </c>
      <c r="H9">
        <v>0.68296109260838711</v>
      </c>
      <c r="P9">
        <v>5</v>
      </c>
      <c r="Q9" s="1">
        <v>6.01</v>
      </c>
      <c r="R9" s="2">
        <v>12.999600889446377</v>
      </c>
      <c r="S9">
        <v>13.980840700063123</v>
      </c>
      <c r="T9">
        <v>-0.9812398106167457</v>
      </c>
      <c r="V9">
        <v>6</v>
      </c>
      <c r="W9" s="1">
        <v>6.78</v>
      </c>
      <c r="X9" s="2">
        <v>18.940023259677684</v>
      </c>
      <c r="Y9">
        <v>17.087606247718188</v>
      </c>
      <c r="Z9">
        <v>1.8524170119594956</v>
      </c>
    </row>
    <row r="10" spans="1:26" x14ac:dyDescent="0.2">
      <c r="A10" s="1">
        <v>6.78</v>
      </c>
      <c r="B10" s="2">
        <v>18.940023259677684</v>
      </c>
      <c r="E10" t="s">
        <v>18</v>
      </c>
      <c r="H10">
        <v>1.3436092614499429</v>
      </c>
      <c r="P10">
        <v>6</v>
      </c>
      <c r="Q10" s="1">
        <v>6.78</v>
      </c>
      <c r="R10" s="2">
        <v>18.940023259677684</v>
      </c>
      <c r="S10">
        <v>17.087606247718188</v>
      </c>
      <c r="T10">
        <v>1.8524170119594956</v>
      </c>
      <c r="V10">
        <v>4</v>
      </c>
      <c r="W10" s="1">
        <v>6.86</v>
      </c>
      <c r="X10" s="2">
        <v>15.914008515390519</v>
      </c>
      <c r="Y10">
        <v>17.410387083838195</v>
      </c>
      <c r="Z10">
        <v>-1.4963785684476765</v>
      </c>
    </row>
    <row r="11" spans="1:26" x14ac:dyDescent="0.2">
      <c r="E11" t="s">
        <v>19</v>
      </c>
      <c r="H11">
        <v>1.8458264792232975</v>
      </c>
    </row>
    <row r="14" spans="1:26" x14ac:dyDescent="0.2">
      <c r="E14" t="s">
        <v>20</v>
      </c>
    </row>
    <row r="16" spans="1:26" ht="13.5" thickBot="1" x14ac:dyDescent="0.25">
      <c r="E16" s="9" t="s">
        <v>21</v>
      </c>
      <c r="F16" s="9" t="s">
        <v>22</v>
      </c>
      <c r="G16" s="9" t="s">
        <v>23</v>
      </c>
      <c r="H16" s="9" t="s">
        <v>24</v>
      </c>
      <c r="I16" s="9" t="s">
        <v>25</v>
      </c>
      <c r="J16" s="9" t="s">
        <v>26</v>
      </c>
      <c r="K16" s="9" t="s">
        <v>27</v>
      </c>
    </row>
    <row r="17" spans="5:14" x14ac:dyDescent="0.2">
      <c r="E17" s="7" t="s">
        <v>28</v>
      </c>
      <c r="F17">
        <v>21.249902361424802</v>
      </c>
      <c r="G17">
        <v>1</v>
      </c>
      <c r="H17">
        <v>21.249902361424802</v>
      </c>
      <c r="I17">
        <v>11.770934997021985</v>
      </c>
      <c r="J17">
        <v>2.6514254969299697E-2</v>
      </c>
      <c r="K17">
        <v>7.708647422176786</v>
      </c>
    </row>
    <row r="18" spans="5:14" x14ac:dyDescent="0.2">
      <c r="E18" s="7" t="s">
        <v>12</v>
      </c>
      <c r="F18">
        <v>7.2211433898160067</v>
      </c>
      <c r="G18">
        <v>4</v>
      </c>
      <c r="H18">
        <v>1.8052858474540017</v>
      </c>
    </row>
    <row r="19" spans="5:14" x14ac:dyDescent="0.2">
      <c r="E19" s="7" t="s">
        <v>29</v>
      </c>
      <c r="F19">
        <v>28.471045751240808</v>
      </c>
      <c r="G19">
        <v>5</v>
      </c>
    </row>
    <row r="22" spans="5:14" x14ac:dyDescent="0.2">
      <c r="E22" t="s">
        <v>30</v>
      </c>
    </row>
    <row r="24" spans="5:14" ht="13.5" thickBot="1" x14ac:dyDescent="0.25">
      <c r="E24" s="9"/>
      <c r="F24" s="9" t="s">
        <v>31</v>
      </c>
      <c r="G24" s="9" t="s">
        <v>32</v>
      </c>
      <c r="H24" s="9" t="s">
        <v>33</v>
      </c>
      <c r="I24" s="9" t="s">
        <v>34</v>
      </c>
      <c r="J24" s="9" t="s">
        <v>35</v>
      </c>
      <c r="K24" s="9" t="s">
        <v>25</v>
      </c>
      <c r="L24" s="9" t="s">
        <v>26</v>
      </c>
      <c r="M24" s="9" t="s">
        <v>36</v>
      </c>
      <c r="N24" s="9" t="s">
        <v>37</v>
      </c>
    </row>
    <row r="25" spans="5:14" x14ac:dyDescent="0.2">
      <c r="E25" t="s">
        <v>38</v>
      </c>
      <c r="F25">
        <v>-10.268069613452358</v>
      </c>
      <c r="G25">
        <v>7.4017970216265034</v>
      </c>
      <c r="H25">
        <v>-10.268069613452358</v>
      </c>
      <c r="J25">
        <v>-1.3872400963510896</v>
      </c>
      <c r="K25">
        <v>1.9244350849241803</v>
      </c>
      <c r="L25">
        <v>0.23765856141995426</v>
      </c>
      <c r="M25">
        <v>-30.818752723814868</v>
      </c>
      <c r="N25">
        <v>10.282613496910152</v>
      </c>
    </row>
    <row r="26" spans="5:14" x14ac:dyDescent="0.2">
      <c r="E26" t="s">
        <v>39</v>
      </c>
      <c r="F26">
        <v>4.0347604515000803</v>
      </c>
      <c r="G26">
        <v>1.1760134114944683</v>
      </c>
      <c r="H26">
        <v>0.86392642863075941</v>
      </c>
      <c r="I26">
        <v>0.86392642863075775</v>
      </c>
      <c r="J26">
        <v>3.430879624385184</v>
      </c>
      <c r="K26">
        <v>11.770934997021421</v>
      </c>
      <c r="L26">
        <v>2.6514254969301709E-2</v>
      </c>
      <c r="M26">
        <v>0.7696237715093055</v>
      </c>
      <c r="N26">
        <v>7.2998971314908552</v>
      </c>
    </row>
    <row r="33" spans="1:26" x14ac:dyDescent="0.2">
      <c r="A33" t="s">
        <v>69</v>
      </c>
    </row>
    <row r="34" spans="1:26" x14ac:dyDescent="0.2">
      <c r="A34" t="s">
        <v>0</v>
      </c>
      <c r="B34" t="s">
        <v>1</v>
      </c>
      <c r="P34" t="s">
        <v>56</v>
      </c>
    </row>
    <row r="35" spans="1:26" x14ac:dyDescent="0.2">
      <c r="A35" s="1">
        <v>6</v>
      </c>
      <c r="B35" s="2">
        <v>10.81491319609145</v>
      </c>
      <c r="E35" t="s">
        <v>13</v>
      </c>
      <c r="P35" t="s">
        <v>58</v>
      </c>
      <c r="Q35" t="s">
        <v>0</v>
      </c>
      <c r="R35" s="7" t="s">
        <v>10</v>
      </c>
      <c r="S35" s="7" t="s">
        <v>11</v>
      </c>
      <c r="T35" s="7" t="s">
        <v>12</v>
      </c>
      <c r="V35" t="s">
        <v>41</v>
      </c>
      <c r="W35" t="s">
        <v>0</v>
      </c>
      <c r="X35" s="7" t="s">
        <v>10</v>
      </c>
      <c r="Y35" s="7" t="s">
        <v>11</v>
      </c>
      <c r="Z35" s="7" t="s">
        <v>12</v>
      </c>
    </row>
    <row r="36" spans="1:26" x14ac:dyDescent="0.2">
      <c r="A36" s="1">
        <v>4.7</v>
      </c>
      <c r="B36" s="2">
        <v>16.11876988335101</v>
      </c>
      <c r="P36">
        <v>1</v>
      </c>
      <c r="Q36" s="1">
        <v>6</v>
      </c>
      <c r="R36" s="2">
        <v>10.81491319609145</v>
      </c>
      <c r="S36">
        <v>11.474308963780494</v>
      </c>
      <c r="T36">
        <v>-0.65939576768904473</v>
      </c>
      <c r="V36">
        <v>4</v>
      </c>
      <c r="W36" s="1">
        <v>3.3</v>
      </c>
      <c r="X36" s="2">
        <v>19.684019684019685</v>
      </c>
      <c r="Y36">
        <v>19.430086443649515</v>
      </c>
      <c r="Z36">
        <v>0.25393324037016995</v>
      </c>
    </row>
    <row r="37" spans="1:26" x14ac:dyDescent="0.2">
      <c r="A37" s="1">
        <v>4.37</v>
      </c>
      <c r="B37" s="2">
        <v>17.227049489988662</v>
      </c>
      <c r="P37">
        <v>2</v>
      </c>
      <c r="Q37" s="1">
        <v>4.7</v>
      </c>
      <c r="R37" s="2">
        <v>16.11876988335101</v>
      </c>
      <c r="S37">
        <v>15.304868491124834</v>
      </c>
      <c r="T37">
        <v>0.81390139222617641</v>
      </c>
      <c r="V37">
        <v>6</v>
      </c>
      <c r="W37" s="1">
        <v>3.5</v>
      </c>
      <c r="X37" s="2">
        <v>17.690000000000001</v>
      </c>
      <c r="Y37">
        <v>18.840769593288844</v>
      </c>
      <c r="Z37">
        <v>-1.1507695932888424</v>
      </c>
    </row>
    <row r="38" spans="1:26" x14ac:dyDescent="0.2">
      <c r="A38" s="1">
        <v>3.3</v>
      </c>
      <c r="B38" s="2">
        <v>19.684019684019685</v>
      </c>
      <c r="E38" t="s">
        <v>14</v>
      </c>
      <c r="H38">
        <v>6</v>
      </c>
      <c r="P38">
        <v>3</v>
      </c>
      <c r="Q38" s="1">
        <v>4.37</v>
      </c>
      <c r="R38" s="2">
        <v>17.227049489988662</v>
      </c>
      <c r="S38">
        <v>16.277241294219937</v>
      </c>
      <c r="T38">
        <v>0.94980819576872477</v>
      </c>
      <c r="V38">
        <v>5</v>
      </c>
      <c r="W38" s="1">
        <v>4</v>
      </c>
      <c r="X38" s="2">
        <v>17.16</v>
      </c>
      <c r="Y38">
        <v>17.367477467387175</v>
      </c>
      <c r="Z38">
        <v>-0.2074774673871751</v>
      </c>
    </row>
    <row r="39" spans="1:26" x14ac:dyDescent="0.2">
      <c r="A39" s="1">
        <v>4</v>
      </c>
      <c r="B39" s="2">
        <v>17.16</v>
      </c>
      <c r="E39" t="s">
        <v>15</v>
      </c>
      <c r="H39">
        <v>0.96109206189876928</v>
      </c>
      <c r="P39">
        <v>4</v>
      </c>
      <c r="Q39" s="1">
        <v>3.3</v>
      </c>
      <c r="R39" s="2">
        <v>19.684019684019685</v>
      </c>
      <c r="S39">
        <v>19.430086443649515</v>
      </c>
      <c r="T39">
        <v>0.25393324037016995</v>
      </c>
      <c r="V39">
        <v>3</v>
      </c>
      <c r="W39" s="1">
        <v>4.37</v>
      </c>
      <c r="X39" s="2">
        <v>17.227049489988662</v>
      </c>
      <c r="Y39">
        <v>16.277241294219937</v>
      </c>
      <c r="Z39">
        <v>0.94980819576872477</v>
      </c>
    </row>
    <row r="40" spans="1:26" x14ac:dyDescent="0.2">
      <c r="A40" s="1">
        <v>3.5</v>
      </c>
      <c r="B40" s="2">
        <v>17.690000000000001</v>
      </c>
      <c r="E40" t="s">
        <v>16</v>
      </c>
      <c r="H40">
        <v>0.9236979514448278</v>
      </c>
      <c r="P40">
        <v>5</v>
      </c>
      <c r="Q40" s="1">
        <v>4</v>
      </c>
      <c r="R40" s="2">
        <v>17.16</v>
      </c>
      <c r="S40">
        <v>17.367477467387175</v>
      </c>
      <c r="T40">
        <v>-0.2074774673871751</v>
      </c>
      <c r="V40">
        <v>2</v>
      </c>
      <c r="W40" s="1">
        <v>4.7</v>
      </c>
      <c r="X40" s="2">
        <v>16.11876988335101</v>
      </c>
      <c r="Y40">
        <v>15.304868491124834</v>
      </c>
      <c r="Z40">
        <v>0.81390139222617641</v>
      </c>
    </row>
    <row r="41" spans="1:26" x14ac:dyDescent="0.2">
      <c r="E41" t="s">
        <v>17</v>
      </c>
      <c r="H41">
        <v>0.9046224393060347</v>
      </c>
      <c r="P41">
        <v>6</v>
      </c>
      <c r="Q41" s="1">
        <v>3.5</v>
      </c>
      <c r="R41" s="2">
        <v>17.690000000000001</v>
      </c>
      <c r="S41">
        <v>18.840769593288844</v>
      </c>
      <c r="T41">
        <v>-1.1507695932888424</v>
      </c>
      <c r="V41">
        <v>1</v>
      </c>
      <c r="W41" s="1">
        <v>6</v>
      </c>
      <c r="X41" s="2">
        <v>10.81491319609145</v>
      </c>
      <c r="Y41">
        <v>11.474308963780494</v>
      </c>
      <c r="Z41">
        <v>-0.65939576768904473</v>
      </c>
    </row>
    <row r="42" spans="1:26" x14ac:dyDescent="0.2">
      <c r="E42" t="s">
        <v>18</v>
      </c>
      <c r="H42">
        <v>0.92617135433188491</v>
      </c>
    </row>
    <row r="43" spans="1:26" x14ac:dyDescent="0.2">
      <c r="E43" t="s">
        <v>19</v>
      </c>
      <c r="H43">
        <v>1.1005030782781908</v>
      </c>
    </row>
    <row r="45" spans="1:26" x14ac:dyDescent="0.2">
      <c r="R45" s="7"/>
      <c r="S45" s="7"/>
      <c r="T45" s="7"/>
      <c r="X45" s="7"/>
      <c r="Y45" s="7"/>
      <c r="Z45" s="7"/>
    </row>
    <row r="46" spans="1:26" x14ac:dyDescent="0.2">
      <c r="E46" t="s">
        <v>20</v>
      </c>
      <c r="Q46" s="1"/>
      <c r="R46" s="2"/>
      <c r="W46" s="1"/>
      <c r="X46" s="2"/>
    </row>
    <row r="47" spans="1:26" x14ac:dyDescent="0.2">
      <c r="Q47" s="1"/>
      <c r="R47" s="2"/>
      <c r="W47" s="1"/>
      <c r="X47" s="2"/>
    </row>
    <row r="48" spans="1:26" ht="13.5" thickBot="1" x14ac:dyDescent="0.25">
      <c r="E48" s="9" t="s">
        <v>21</v>
      </c>
      <c r="F48" s="9" t="s">
        <v>22</v>
      </c>
      <c r="G48" s="9" t="s">
        <v>23</v>
      </c>
      <c r="H48" s="9" t="s">
        <v>24</v>
      </c>
      <c r="I48" s="9" t="s">
        <v>25</v>
      </c>
      <c r="J48" s="9" t="s">
        <v>26</v>
      </c>
      <c r="K48" s="9" t="s">
        <v>27</v>
      </c>
      <c r="Q48" s="1"/>
      <c r="R48" s="2"/>
      <c r="W48" s="1"/>
      <c r="X48" s="2"/>
    </row>
    <row r="49" spans="5:24" x14ac:dyDescent="0.2">
      <c r="E49" s="7" t="s">
        <v>28</v>
      </c>
      <c r="F49">
        <v>41.537127804130705</v>
      </c>
      <c r="G49">
        <v>1</v>
      </c>
      <c r="H49">
        <v>41.537127804130705</v>
      </c>
      <c r="I49">
        <v>48.423232085409815</v>
      </c>
      <c r="J49">
        <v>2.2412915147354676E-3</v>
      </c>
      <c r="K49">
        <v>7.708647422176786</v>
      </c>
      <c r="Q49" s="1"/>
      <c r="R49" s="2"/>
      <c r="W49" s="1"/>
      <c r="X49" s="2"/>
    </row>
    <row r="50" spans="5:24" x14ac:dyDescent="0.2">
      <c r="E50" s="7" t="s">
        <v>12</v>
      </c>
      <c r="F50">
        <v>3.4311735103403862</v>
      </c>
      <c r="G50">
        <v>4</v>
      </c>
      <c r="H50">
        <v>0.85779337758509655</v>
      </c>
      <c r="Q50" s="1"/>
      <c r="R50" s="2"/>
      <c r="W50" s="1"/>
      <c r="X50" s="2"/>
    </row>
    <row r="51" spans="5:24" x14ac:dyDescent="0.2">
      <c r="E51" s="7" t="s">
        <v>29</v>
      </c>
      <c r="F51">
        <v>44.968301314471091</v>
      </c>
      <c r="G51">
        <v>5</v>
      </c>
      <c r="Q51" s="1"/>
      <c r="R51" s="2"/>
      <c r="W51" s="1"/>
      <c r="X51" s="2"/>
    </row>
    <row r="54" spans="5:24" x14ac:dyDescent="0.2">
      <c r="E54" t="s">
        <v>30</v>
      </c>
    </row>
    <row r="56" spans="5:24" ht="13.5" thickBot="1" x14ac:dyDescent="0.25">
      <c r="E56" s="9"/>
      <c r="F56" s="9" t="s">
        <v>31</v>
      </c>
      <c r="G56" s="9" t="s">
        <v>32</v>
      </c>
      <c r="H56" s="9" t="s">
        <v>33</v>
      </c>
      <c r="I56" s="9" t="s">
        <v>34</v>
      </c>
      <c r="J56" s="9" t="s">
        <v>35</v>
      </c>
      <c r="K56" s="9" t="s">
        <v>25</v>
      </c>
      <c r="L56" s="9" t="s">
        <v>26</v>
      </c>
      <c r="M56" s="9" t="s">
        <v>36</v>
      </c>
      <c r="N56" s="9" t="s">
        <v>37</v>
      </c>
    </row>
    <row r="57" spans="5:24" x14ac:dyDescent="0.2">
      <c r="E57" t="s">
        <v>38</v>
      </c>
      <c r="F57">
        <v>29.153814474600534</v>
      </c>
      <c r="G57">
        <v>1.8644744171949976</v>
      </c>
      <c r="H57">
        <v>29.153814474600534</v>
      </c>
      <c r="J57">
        <v>15.636478680389132</v>
      </c>
      <c r="K57">
        <v>244.49946552226385</v>
      </c>
      <c r="L57">
        <v>9.7688972168472166E-5</v>
      </c>
      <c r="M57">
        <v>23.977203605212974</v>
      </c>
      <c r="N57">
        <v>34.330425343988097</v>
      </c>
    </row>
    <row r="58" spans="5:24" x14ac:dyDescent="0.2">
      <c r="E58" t="s">
        <v>39</v>
      </c>
      <c r="F58">
        <v>-2.94658425180334</v>
      </c>
      <c r="G58">
        <v>0.423440093163578</v>
      </c>
      <c r="H58">
        <v>-0.96109206189876795</v>
      </c>
      <c r="I58">
        <v>-0.96109206189877072</v>
      </c>
      <c r="J58">
        <v>-6.9586803407986526</v>
      </c>
      <c r="K58">
        <v>48.423232085417652</v>
      </c>
      <c r="L58">
        <v>2.2412915147347902E-3</v>
      </c>
      <c r="M58">
        <v>-4.1222424258118533</v>
      </c>
      <c r="N58">
        <v>-1.7709260777948264</v>
      </c>
    </row>
  </sheetData>
  <sortState xmlns:xlrd2="http://schemas.microsoft.com/office/spreadsheetml/2017/richdata2" ref="V46:Z51">
    <sortCondition ref="W46"/>
  </sortState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Z56"/>
  <sheetViews>
    <sheetView workbookViewId="0">
      <selection activeCell="P45" sqref="P45:Z52"/>
    </sheetView>
  </sheetViews>
  <sheetFormatPr defaultRowHeight="13" x14ac:dyDescent="0.2"/>
  <sheetData>
    <row r="2" spans="1:26" x14ac:dyDescent="0.2">
      <c r="A2" s="12" t="s">
        <v>62</v>
      </c>
      <c r="B2" s="12"/>
      <c r="E2" t="s">
        <v>13</v>
      </c>
      <c r="P2" t="s">
        <v>40</v>
      </c>
    </row>
    <row r="3" spans="1:26" ht="14" x14ac:dyDescent="0.2">
      <c r="A3" s="4" t="s">
        <v>4</v>
      </c>
      <c r="B3" t="s">
        <v>2</v>
      </c>
      <c r="P3" t="s">
        <v>41</v>
      </c>
      <c r="Q3" t="s">
        <v>2</v>
      </c>
      <c r="R3" s="8" t="s">
        <v>10</v>
      </c>
      <c r="S3" s="7" t="s">
        <v>11</v>
      </c>
      <c r="T3" s="7" t="s">
        <v>12</v>
      </c>
      <c r="V3" t="s">
        <v>41</v>
      </c>
      <c r="W3" t="s">
        <v>2</v>
      </c>
      <c r="X3" s="8" t="s">
        <v>10</v>
      </c>
      <c r="Y3" s="7" t="s">
        <v>11</v>
      </c>
      <c r="Z3" s="7" t="s">
        <v>12</v>
      </c>
    </row>
    <row r="4" spans="1:26" x14ac:dyDescent="0.2">
      <c r="A4" s="3">
        <v>0.11924999999999999</v>
      </c>
      <c r="B4" s="1">
        <v>178</v>
      </c>
      <c r="P4">
        <v>1</v>
      </c>
      <c r="Q4" s="1">
        <v>178</v>
      </c>
      <c r="R4" s="3">
        <v>0.11924999999999999</v>
      </c>
      <c r="S4">
        <v>0.11074381625441695</v>
      </c>
      <c r="T4">
        <v>8.5061837455830402E-3</v>
      </c>
      <c r="V4">
        <v>1</v>
      </c>
      <c r="W4" s="1">
        <v>178</v>
      </c>
      <c r="X4" s="3">
        <v>0.11924999999999999</v>
      </c>
      <c r="Y4">
        <v>0.11074381625441695</v>
      </c>
      <c r="Z4">
        <v>8.5061837455830402E-3</v>
      </c>
    </row>
    <row r="5" spans="1:26" x14ac:dyDescent="0.2">
      <c r="A5" s="3">
        <v>0.11024999999999999</v>
      </c>
      <c r="B5" s="1">
        <v>179</v>
      </c>
      <c r="E5" t="s">
        <v>14</v>
      </c>
      <c r="H5">
        <v>6</v>
      </c>
      <c r="P5">
        <v>2</v>
      </c>
      <c r="Q5" s="1">
        <v>179</v>
      </c>
      <c r="R5" s="3">
        <v>0.11024999999999999</v>
      </c>
      <c r="S5">
        <v>0.11067020023557125</v>
      </c>
      <c r="T5">
        <v>-4.202002355712664E-4</v>
      </c>
      <c r="V5">
        <v>2</v>
      </c>
      <c r="W5" s="1">
        <v>179</v>
      </c>
      <c r="X5" s="3">
        <v>0.11024999999999999</v>
      </c>
      <c r="Y5">
        <v>0.11067020023557125</v>
      </c>
      <c r="Z5">
        <v>-4.202002355712664E-4</v>
      </c>
    </row>
    <row r="6" spans="1:26" x14ac:dyDescent="0.2">
      <c r="A6" s="3">
        <v>0.11099999999999999</v>
      </c>
      <c r="B6" s="1">
        <v>220</v>
      </c>
      <c r="E6" t="s">
        <v>15</v>
      </c>
      <c r="H6">
        <v>0.12813074803424629</v>
      </c>
      <c r="P6">
        <v>3</v>
      </c>
      <c r="Q6" s="1">
        <v>220</v>
      </c>
      <c r="R6" s="3">
        <v>0.11099999999999999</v>
      </c>
      <c r="S6">
        <v>0.10765194346289753</v>
      </c>
      <c r="T6">
        <v>3.3480565371024618E-3</v>
      </c>
      <c r="V6">
        <v>4</v>
      </c>
      <c r="W6" s="1">
        <v>182</v>
      </c>
      <c r="X6" s="3">
        <v>0.10275000000000001</v>
      </c>
      <c r="Y6">
        <v>0.11044935217903416</v>
      </c>
      <c r="Z6">
        <v>-7.6993521790341551E-3</v>
      </c>
    </row>
    <row r="7" spans="1:26" x14ac:dyDescent="0.2">
      <c r="A7" s="3">
        <v>0.10275000000000001</v>
      </c>
      <c r="B7" s="1">
        <v>182</v>
      </c>
      <c r="E7" t="s">
        <v>16</v>
      </c>
      <c r="H7">
        <v>1.6417488591815507E-2</v>
      </c>
      <c r="P7">
        <v>4</v>
      </c>
      <c r="Q7" s="1">
        <v>182</v>
      </c>
      <c r="R7" s="3">
        <v>0.10275000000000001</v>
      </c>
      <c r="S7">
        <v>0.11044935217903416</v>
      </c>
      <c r="T7">
        <v>-7.6993521790341551E-3</v>
      </c>
      <c r="V7">
        <v>5</v>
      </c>
      <c r="W7" s="1">
        <v>193</v>
      </c>
      <c r="X7" s="3">
        <v>0.11924999999999999</v>
      </c>
      <c r="Y7">
        <v>0.10963957597173145</v>
      </c>
      <c r="Z7">
        <v>9.6104240282685466E-3</v>
      </c>
    </row>
    <row r="8" spans="1:26" x14ac:dyDescent="0.2">
      <c r="A8" s="3">
        <v>0.11924999999999999</v>
      </c>
      <c r="B8" s="1">
        <v>193</v>
      </c>
      <c r="E8" t="s">
        <v>17</v>
      </c>
      <c r="H8">
        <v>-0.22947813926023061</v>
      </c>
      <c r="P8">
        <v>5</v>
      </c>
      <c r="Q8" s="1">
        <v>193</v>
      </c>
      <c r="R8" s="3">
        <v>0.11924999999999999</v>
      </c>
      <c r="S8">
        <v>0.10963957597173145</v>
      </c>
      <c r="T8">
        <v>9.6104240282685466E-3</v>
      </c>
      <c r="V8">
        <v>6</v>
      </c>
      <c r="W8" s="1">
        <v>197</v>
      </c>
      <c r="X8" s="3">
        <v>9.6000000000000002E-2</v>
      </c>
      <c r="Y8">
        <v>0.10934511189634864</v>
      </c>
      <c r="Z8">
        <v>-1.3345111896348641E-2</v>
      </c>
    </row>
    <row r="9" spans="1:26" x14ac:dyDescent="0.2">
      <c r="A9" s="3">
        <v>9.6000000000000002E-2</v>
      </c>
      <c r="B9" s="1">
        <v>197</v>
      </c>
      <c r="E9" t="s">
        <v>18</v>
      </c>
      <c r="H9">
        <v>1.0167023879105615E-2</v>
      </c>
      <c r="P9">
        <v>6</v>
      </c>
      <c r="Q9" s="1">
        <v>197</v>
      </c>
      <c r="R9" s="3">
        <v>9.6000000000000002E-2</v>
      </c>
      <c r="S9">
        <v>0.10934511189634864</v>
      </c>
      <c r="T9">
        <v>-1.3345111896348641E-2</v>
      </c>
      <c r="V9">
        <v>3</v>
      </c>
      <c r="W9" s="1">
        <v>220</v>
      </c>
      <c r="X9" s="3">
        <v>0.11099999999999999</v>
      </c>
      <c r="Y9">
        <v>0.10765194346289753</v>
      </c>
      <c r="Z9">
        <v>3.3480565371024618E-3</v>
      </c>
    </row>
    <row r="10" spans="1:26" x14ac:dyDescent="0.2">
      <c r="E10" t="s">
        <v>19</v>
      </c>
      <c r="H10">
        <v>2.5213473555455232</v>
      </c>
    </row>
    <row r="13" spans="1:26" x14ac:dyDescent="0.2">
      <c r="E13" t="s">
        <v>20</v>
      </c>
    </row>
    <row r="15" spans="1:26" ht="13.5" thickBot="1" x14ac:dyDescent="0.25">
      <c r="E15" s="9" t="s">
        <v>21</v>
      </c>
      <c r="F15" s="9" t="s">
        <v>22</v>
      </c>
      <c r="G15" s="9" t="s">
        <v>23</v>
      </c>
      <c r="H15" s="9" t="s">
        <v>24</v>
      </c>
      <c r="I15" s="9" t="s">
        <v>25</v>
      </c>
      <c r="J15" s="9" t="s">
        <v>26</v>
      </c>
      <c r="K15" s="9" t="s">
        <v>27</v>
      </c>
    </row>
    <row r="16" spans="1:26" x14ac:dyDescent="0.2">
      <c r="E16" s="7" t="s">
        <v>28</v>
      </c>
      <c r="F16">
        <v>6.9015017667844387E-6</v>
      </c>
      <c r="G16">
        <v>1</v>
      </c>
      <c r="H16">
        <v>6.9015017667844387E-6</v>
      </c>
      <c r="I16">
        <v>6.6766085819524257E-2</v>
      </c>
      <c r="J16">
        <v>0.80885567049568707</v>
      </c>
      <c r="K16">
        <v>7.708647422176786</v>
      </c>
    </row>
    <row r="17" spans="1:14" x14ac:dyDescent="0.2">
      <c r="E17" s="7" t="s">
        <v>12</v>
      </c>
      <c r="F17">
        <v>4.1347349823321519E-4</v>
      </c>
      <c r="G17">
        <v>4</v>
      </c>
      <c r="H17">
        <v>1.033683745583038E-4</v>
      </c>
    </row>
    <row r="18" spans="1:14" x14ac:dyDescent="0.2">
      <c r="A18" s="6"/>
      <c r="E18" s="7" t="s">
        <v>29</v>
      </c>
      <c r="F18">
        <v>4.2037499999999963E-4</v>
      </c>
      <c r="G18">
        <v>5</v>
      </c>
    </row>
    <row r="19" spans="1:14" x14ac:dyDescent="0.2">
      <c r="A19" s="6"/>
    </row>
    <row r="20" spans="1:14" x14ac:dyDescent="0.2">
      <c r="A20" s="6"/>
    </row>
    <row r="21" spans="1:14" x14ac:dyDescent="0.2">
      <c r="A21" s="6"/>
      <c r="E21" t="s">
        <v>30</v>
      </c>
    </row>
    <row r="22" spans="1:14" x14ac:dyDescent="0.2">
      <c r="A22" s="6"/>
    </row>
    <row r="23" spans="1:14" ht="13.5" thickBot="1" x14ac:dyDescent="0.25">
      <c r="A23" s="6"/>
      <c r="E23" s="9"/>
      <c r="F23" s="9" t="s">
        <v>31</v>
      </c>
      <c r="G23" s="9" t="s">
        <v>32</v>
      </c>
      <c r="H23" s="9" t="s">
        <v>33</v>
      </c>
      <c r="I23" s="9" t="s">
        <v>34</v>
      </c>
      <c r="J23" s="9" t="s">
        <v>35</v>
      </c>
      <c r="K23" s="9" t="s">
        <v>25</v>
      </c>
      <c r="L23" s="9" t="s">
        <v>26</v>
      </c>
      <c r="M23" s="9" t="s">
        <v>36</v>
      </c>
      <c r="N23" s="9" t="s">
        <v>37</v>
      </c>
    </row>
    <row r="24" spans="1:14" x14ac:dyDescent="0.2">
      <c r="A24" s="6"/>
      <c r="E24" t="s">
        <v>38</v>
      </c>
      <c r="F24">
        <v>0.12384746760895174</v>
      </c>
      <c r="G24">
        <v>5.4716249250063693E-2</v>
      </c>
      <c r="H24">
        <v>0.12384746760895174</v>
      </c>
      <c r="J24">
        <v>2.2634495110025763</v>
      </c>
      <c r="K24">
        <v>5.1232036888578021</v>
      </c>
      <c r="L24">
        <v>8.6350449798672041E-2</v>
      </c>
      <c r="M24">
        <v>-2.8069194796170038E-2</v>
      </c>
      <c r="N24">
        <v>0.27576413001407352</v>
      </c>
    </row>
    <row r="25" spans="1:14" x14ac:dyDescent="0.2">
      <c r="A25" s="6"/>
      <c r="E25" t="s">
        <v>63</v>
      </c>
      <c r="F25">
        <v>-7.3616018845700995E-5</v>
      </c>
      <c r="G25">
        <v>2.8490125933094409E-4</v>
      </c>
      <c r="H25">
        <v>-0.12813074803424671</v>
      </c>
      <c r="I25">
        <v>-0.12813074803424657</v>
      </c>
      <c r="J25">
        <v>-0.25839134238500472</v>
      </c>
      <c r="K25">
        <v>6.6766085819524743E-2</v>
      </c>
      <c r="L25">
        <v>0.80885567049568641</v>
      </c>
      <c r="M25">
        <v>-8.6462872577978793E-4</v>
      </c>
      <c r="N25">
        <v>7.1739668808838588E-4</v>
      </c>
    </row>
    <row r="26" spans="1:14" x14ac:dyDescent="0.2">
      <c r="A26" s="6"/>
    </row>
    <row r="32" spans="1:14" x14ac:dyDescent="0.2">
      <c r="A32" t="s">
        <v>69</v>
      </c>
    </row>
    <row r="33" spans="1:26" ht="14" x14ac:dyDescent="0.2">
      <c r="A33" s="4" t="s">
        <v>4</v>
      </c>
      <c r="B33" t="s">
        <v>2</v>
      </c>
      <c r="E33" t="s">
        <v>13</v>
      </c>
      <c r="P33" t="s">
        <v>40</v>
      </c>
    </row>
    <row r="34" spans="1:26" ht="14" x14ac:dyDescent="0.2">
      <c r="A34" s="6">
        <v>0.14400000000000002</v>
      </c>
      <c r="B34" s="1">
        <v>235</v>
      </c>
      <c r="P34" t="s">
        <v>41</v>
      </c>
      <c r="Q34" t="s">
        <v>2</v>
      </c>
      <c r="R34" s="8" t="s">
        <v>64</v>
      </c>
      <c r="S34" s="7" t="s">
        <v>11</v>
      </c>
      <c r="T34" s="7" t="s">
        <v>12</v>
      </c>
      <c r="V34" t="s">
        <v>41</v>
      </c>
      <c r="W34" s="4" t="s">
        <v>4</v>
      </c>
      <c r="X34" s="7" t="s">
        <v>10</v>
      </c>
      <c r="Y34" s="7" t="s">
        <v>11</v>
      </c>
      <c r="Z34" s="7" t="s">
        <v>12</v>
      </c>
    </row>
    <row r="35" spans="1:26" x14ac:dyDescent="0.2">
      <c r="A35" s="6">
        <v>0.10874999999999999</v>
      </c>
      <c r="B35" s="1">
        <v>213</v>
      </c>
      <c r="P35">
        <v>1</v>
      </c>
      <c r="Q35" s="1">
        <v>235</v>
      </c>
      <c r="R35" s="6">
        <v>0.14400000000000002</v>
      </c>
      <c r="S35">
        <v>237.62590370261961</v>
      </c>
      <c r="T35">
        <v>-2.6259037026196097</v>
      </c>
      <c r="V35">
        <v>4</v>
      </c>
      <c r="W35" s="6">
        <v>9.2249999999999999E-2</v>
      </c>
      <c r="X35" s="1">
        <v>189</v>
      </c>
      <c r="Y35">
        <v>187.0467730133177</v>
      </c>
      <c r="Z35">
        <v>1.9532269866822958</v>
      </c>
    </row>
    <row r="36" spans="1:26" x14ac:dyDescent="0.2">
      <c r="A36" s="6">
        <v>0.10125000000000001</v>
      </c>
      <c r="B36" s="1">
        <v>197</v>
      </c>
      <c r="E36" t="s">
        <v>14</v>
      </c>
      <c r="H36">
        <v>6</v>
      </c>
      <c r="P36">
        <v>2</v>
      </c>
      <c r="Q36" s="1">
        <v>213</v>
      </c>
      <c r="R36" s="6">
        <v>0.10874999999999999</v>
      </c>
      <c r="S36">
        <v>203.17345236352989</v>
      </c>
      <c r="T36">
        <v>9.8265476364701101</v>
      </c>
      <c r="V36">
        <v>6</v>
      </c>
      <c r="W36" s="6">
        <v>9.6000000000000002E-2</v>
      </c>
      <c r="X36" s="1">
        <v>180</v>
      </c>
      <c r="Y36">
        <v>190.7119274110932</v>
      </c>
      <c r="Z36">
        <v>-10.7119274110932</v>
      </c>
    </row>
    <row r="37" spans="1:26" x14ac:dyDescent="0.2">
      <c r="A37" s="6">
        <v>9.2249999999999999E-2</v>
      </c>
      <c r="B37" s="1">
        <v>189</v>
      </c>
      <c r="E37" t="s">
        <v>15</v>
      </c>
      <c r="H37">
        <v>0.94009950849073698</v>
      </c>
      <c r="P37">
        <v>3</v>
      </c>
      <c r="Q37" s="1">
        <v>197</v>
      </c>
      <c r="R37" s="6">
        <v>0.10125000000000001</v>
      </c>
      <c r="S37">
        <v>195.84314356797893</v>
      </c>
      <c r="T37">
        <v>1.1568564320210726</v>
      </c>
      <c r="V37">
        <v>5</v>
      </c>
      <c r="W37" s="6">
        <v>0.10100000000000001</v>
      </c>
      <c r="X37" s="1">
        <v>196</v>
      </c>
      <c r="Y37">
        <v>195.59879994146056</v>
      </c>
      <c r="Z37">
        <v>0.40120005853944463</v>
      </c>
    </row>
    <row r="38" spans="1:26" x14ac:dyDescent="0.2">
      <c r="A38" s="6">
        <v>0.10100000000000001</v>
      </c>
      <c r="B38" s="1">
        <v>196</v>
      </c>
      <c r="E38" t="s">
        <v>16</v>
      </c>
      <c r="H38">
        <v>0.88378708586452515</v>
      </c>
      <c r="P38">
        <v>4</v>
      </c>
      <c r="Q38" s="1">
        <v>189</v>
      </c>
      <c r="R38" s="6">
        <v>9.2249999999999999E-2</v>
      </c>
      <c r="S38">
        <v>187.0467730133177</v>
      </c>
      <c r="T38">
        <v>1.9532269866822958</v>
      </c>
      <c r="V38">
        <v>3</v>
      </c>
      <c r="W38" s="6">
        <v>0.10125000000000001</v>
      </c>
      <c r="X38" s="1">
        <v>197</v>
      </c>
      <c r="Y38">
        <v>195.84314356797893</v>
      </c>
      <c r="Z38">
        <v>1.1568564320210726</v>
      </c>
    </row>
    <row r="39" spans="1:26" x14ac:dyDescent="0.2">
      <c r="A39" s="6">
        <v>9.6000000000000002E-2</v>
      </c>
      <c r="B39" s="1">
        <v>180</v>
      </c>
      <c r="E39" t="s">
        <v>17</v>
      </c>
      <c r="H39">
        <v>0.85473385733065643</v>
      </c>
      <c r="P39">
        <v>5</v>
      </c>
      <c r="Q39" s="1">
        <v>196</v>
      </c>
      <c r="R39" s="6">
        <v>0.10100000000000001</v>
      </c>
      <c r="S39">
        <v>195.59879994146056</v>
      </c>
      <c r="T39">
        <v>0.40120005853944463</v>
      </c>
      <c r="V39">
        <v>2</v>
      </c>
      <c r="W39" s="6">
        <v>0.10874999999999999</v>
      </c>
      <c r="X39" s="1">
        <v>213</v>
      </c>
      <c r="Y39">
        <v>203.17345236352989</v>
      </c>
      <c r="Z39">
        <v>9.8265476364701101</v>
      </c>
    </row>
    <row r="40" spans="1:26" x14ac:dyDescent="0.2">
      <c r="E40" t="s">
        <v>18</v>
      </c>
      <c r="H40">
        <v>7.4752286172491429</v>
      </c>
      <c r="P40">
        <v>6</v>
      </c>
      <c r="Q40" s="1">
        <v>180</v>
      </c>
      <c r="R40" s="6">
        <v>9.6000000000000002E-2</v>
      </c>
      <c r="S40">
        <v>190.7119274110932</v>
      </c>
      <c r="T40">
        <v>-10.7119274110932</v>
      </c>
      <c r="V40">
        <v>1</v>
      </c>
      <c r="W40" s="6">
        <v>0.14400000000000002</v>
      </c>
      <c r="X40" s="1">
        <v>235</v>
      </c>
      <c r="Y40">
        <v>237.62590370261961</v>
      </c>
      <c r="Z40">
        <v>-2.6259037026196097</v>
      </c>
    </row>
    <row r="41" spans="1:26" x14ac:dyDescent="0.2">
      <c r="E41" t="s">
        <v>19</v>
      </c>
      <c r="H41">
        <v>1.5961784031469648</v>
      </c>
    </row>
    <row r="44" spans="1:26" x14ac:dyDescent="0.2">
      <c r="E44" t="s">
        <v>20</v>
      </c>
    </row>
    <row r="46" spans="1:26" ht="14.5" thickBot="1" x14ac:dyDescent="0.25">
      <c r="E46" s="9" t="s">
        <v>21</v>
      </c>
      <c r="F46" s="9" t="s">
        <v>22</v>
      </c>
      <c r="G46" s="9" t="s">
        <v>23</v>
      </c>
      <c r="H46" s="9" t="s">
        <v>24</v>
      </c>
      <c r="I46" s="9" t="s">
        <v>25</v>
      </c>
      <c r="J46" s="9" t="s">
        <v>26</v>
      </c>
      <c r="K46" s="9" t="s">
        <v>27</v>
      </c>
      <c r="Q46" s="4"/>
      <c r="R46" s="7"/>
      <c r="S46" s="7"/>
      <c r="T46" s="7"/>
      <c r="W46" s="4"/>
      <c r="X46" s="7"/>
      <c r="Y46" s="7"/>
      <c r="Z46" s="7"/>
    </row>
    <row r="47" spans="1:26" x14ac:dyDescent="0.2">
      <c r="E47" s="7" t="s">
        <v>28</v>
      </c>
      <c r="F47">
        <v>1699.8171618127699</v>
      </c>
      <c r="G47">
        <v>1</v>
      </c>
      <c r="H47">
        <v>1699.8171618127699</v>
      </c>
      <c r="I47">
        <v>30.419582623468287</v>
      </c>
      <c r="J47">
        <v>5.2746397797450127E-3</v>
      </c>
      <c r="K47">
        <v>7.708647422176786</v>
      </c>
      <c r="Q47" s="6"/>
      <c r="R47" s="1"/>
      <c r="W47" s="6"/>
      <c r="X47" s="1"/>
    </row>
    <row r="48" spans="1:26" x14ac:dyDescent="0.2">
      <c r="E48" s="7" t="s">
        <v>12</v>
      </c>
      <c r="F48">
        <v>223.51617152056315</v>
      </c>
      <c r="G48">
        <v>4</v>
      </c>
      <c r="H48">
        <v>55.879042880140787</v>
      </c>
      <c r="Q48" s="6"/>
      <c r="R48" s="1"/>
      <c r="W48" s="6"/>
      <c r="X48" s="1"/>
    </row>
    <row r="49" spans="5:24" x14ac:dyDescent="0.2">
      <c r="E49" s="7" t="s">
        <v>29</v>
      </c>
      <c r="F49">
        <v>1923.333333333333</v>
      </c>
      <c r="G49">
        <v>5</v>
      </c>
      <c r="Q49" s="6"/>
      <c r="R49" s="1"/>
      <c r="W49" s="6"/>
      <c r="X49" s="1"/>
    </row>
    <row r="50" spans="5:24" x14ac:dyDescent="0.2">
      <c r="Q50" s="6"/>
      <c r="R50" s="1"/>
      <c r="W50" s="6"/>
      <c r="X50" s="1"/>
    </row>
    <row r="51" spans="5:24" x14ac:dyDescent="0.2">
      <c r="Q51" s="6"/>
      <c r="R51" s="1"/>
      <c r="W51" s="6"/>
      <c r="X51" s="1"/>
    </row>
    <row r="52" spans="5:24" x14ac:dyDescent="0.2">
      <c r="E52" t="s">
        <v>30</v>
      </c>
      <c r="Q52" s="6"/>
      <c r="R52" s="1"/>
      <c r="W52" s="6"/>
      <c r="X52" s="1"/>
    </row>
    <row r="54" spans="5:24" ht="13.5" thickBot="1" x14ac:dyDescent="0.25">
      <c r="E54" s="9"/>
      <c r="F54" s="9" t="s">
        <v>31</v>
      </c>
      <c r="G54" s="9" t="s">
        <v>32</v>
      </c>
      <c r="H54" s="9" t="s">
        <v>33</v>
      </c>
      <c r="I54" s="9" t="s">
        <v>34</v>
      </c>
      <c r="J54" s="9" t="s">
        <v>35</v>
      </c>
      <c r="K54" s="9" t="s">
        <v>25</v>
      </c>
      <c r="L54" s="9" t="s">
        <v>26</v>
      </c>
      <c r="M54" s="9" t="s">
        <v>36</v>
      </c>
      <c r="N54" s="9" t="s">
        <v>37</v>
      </c>
    </row>
    <row r="55" spans="5:24" x14ac:dyDescent="0.2">
      <c r="E55" t="s">
        <v>38</v>
      </c>
      <c r="F55">
        <v>96.883974828040479</v>
      </c>
      <c r="G55">
        <v>19.241766002049825</v>
      </c>
      <c r="H55">
        <v>96.883974828040479</v>
      </c>
      <c r="J55">
        <v>5.035087466385332</v>
      </c>
      <c r="K55">
        <v>25.352105794150663</v>
      </c>
      <c r="L55">
        <v>7.3072751594712828E-3</v>
      </c>
      <c r="M55">
        <v>43.46026779628793</v>
      </c>
      <c r="N55">
        <v>150.30768185979304</v>
      </c>
    </row>
    <row r="56" spans="5:24" x14ac:dyDescent="0.2">
      <c r="E56" t="s">
        <v>71</v>
      </c>
      <c r="F56">
        <v>977.37450607346602</v>
      </c>
      <c r="G56">
        <v>177.20843133706748</v>
      </c>
      <c r="H56">
        <v>0.9400995084907382</v>
      </c>
      <c r="I56">
        <v>0.94009950849073709</v>
      </c>
      <c r="J56">
        <v>5.5153950559745413</v>
      </c>
      <c r="K56">
        <v>30.419582623468415</v>
      </c>
      <c r="L56">
        <v>5.2746397797449702E-3</v>
      </c>
      <c r="M56">
        <v>485.36502428788577</v>
      </c>
      <c r="N56">
        <v>1469.3839878590463</v>
      </c>
    </row>
  </sheetData>
  <sortState xmlns:xlrd2="http://schemas.microsoft.com/office/spreadsheetml/2017/richdata2" ref="V47:Z52">
    <sortCondition ref="W47"/>
  </sortState>
  <mergeCells count="1">
    <mergeCell ref="A2:B2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9"/>
  <sheetViews>
    <sheetView workbookViewId="0">
      <selection activeCell="B4" sqref="B4"/>
    </sheetView>
  </sheetViews>
  <sheetFormatPr defaultRowHeight="13" x14ac:dyDescent="0.2"/>
  <sheetData>
    <row r="2" spans="1:25" x14ac:dyDescent="0.2">
      <c r="A2" s="12" t="s">
        <v>7</v>
      </c>
      <c r="B2" s="12"/>
      <c r="D2" t="s">
        <v>13</v>
      </c>
      <c r="O2" t="s">
        <v>54</v>
      </c>
    </row>
    <row r="3" spans="1:25" ht="14" x14ac:dyDescent="0.2">
      <c r="A3" t="s">
        <v>65</v>
      </c>
      <c r="B3" s="4" t="s">
        <v>4</v>
      </c>
      <c r="O3" t="s">
        <v>46</v>
      </c>
      <c r="P3" t="s">
        <v>65</v>
      </c>
      <c r="Q3" s="8" t="s">
        <v>10</v>
      </c>
      <c r="R3" s="7" t="s">
        <v>11</v>
      </c>
      <c r="S3" s="7" t="s">
        <v>12</v>
      </c>
      <c r="U3" t="s">
        <v>46</v>
      </c>
      <c r="V3" t="s">
        <v>65</v>
      </c>
      <c r="W3" s="8" t="s">
        <v>10</v>
      </c>
      <c r="X3" s="7" t="s">
        <v>11</v>
      </c>
      <c r="Y3" s="7" t="s">
        <v>12</v>
      </c>
    </row>
    <row r="4" spans="1:25" x14ac:dyDescent="0.2">
      <c r="A4">
        <v>12.466509923998034</v>
      </c>
      <c r="B4" s="3">
        <v>0.11924999999999999</v>
      </c>
      <c r="O4">
        <v>1</v>
      </c>
      <c r="P4">
        <v>12.466509923998034</v>
      </c>
      <c r="Q4" s="3">
        <v>0.11924999999999999</v>
      </c>
      <c r="R4">
        <v>0.11911480479653985</v>
      </c>
      <c r="S4">
        <v>1.3519520346014224E-4</v>
      </c>
      <c r="U4">
        <v>1</v>
      </c>
      <c r="V4">
        <v>12.466509923998034</v>
      </c>
      <c r="W4" s="3">
        <v>0.11924999999999999</v>
      </c>
      <c r="X4">
        <v>0.11911480479653985</v>
      </c>
      <c r="Y4">
        <v>1.3519520346014224E-4</v>
      </c>
    </row>
    <row r="5" spans="1:25" x14ac:dyDescent="0.2">
      <c r="A5">
        <v>14.085377154506705</v>
      </c>
      <c r="B5" s="3">
        <v>0.11024999999999999</v>
      </c>
      <c r="D5" t="s">
        <v>14</v>
      </c>
      <c r="G5">
        <v>6</v>
      </c>
      <c r="O5">
        <v>2</v>
      </c>
      <c r="P5">
        <v>14.085377154506705</v>
      </c>
      <c r="Q5" s="3">
        <v>0.11024999999999999</v>
      </c>
      <c r="R5">
        <v>0.11326198104856319</v>
      </c>
      <c r="S5">
        <v>-3.0119810485632059E-3</v>
      </c>
      <c r="U5">
        <v>5</v>
      </c>
      <c r="V5">
        <v>12.999600889446377</v>
      </c>
      <c r="W5" s="3">
        <v>0.11924999999999999</v>
      </c>
      <c r="X5">
        <v>0.11718747721611344</v>
      </c>
      <c r="Y5">
        <v>2.0625227838865501E-3</v>
      </c>
    </row>
    <row r="6" spans="1:25" x14ac:dyDescent="0.2">
      <c r="A6">
        <v>15.935141179759578</v>
      </c>
      <c r="B6" s="3">
        <v>0.11099999999999999</v>
      </c>
      <c r="D6" t="s">
        <v>15</v>
      </c>
      <c r="G6">
        <v>0.94088703317450983</v>
      </c>
      <c r="O6">
        <v>3</v>
      </c>
      <c r="P6">
        <v>15.935141179759578</v>
      </c>
      <c r="Q6" s="3">
        <v>0.11099999999999999</v>
      </c>
      <c r="R6">
        <v>0.10657437714187896</v>
      </c>
      <c r="S6">
        <v>4.4256228581210227E-3</v>
      </c>
      <c r="U6">
        <v>2</v>
      </c>
      <c r="V6">
        <v>14.085377154506705</v>
      </c>
      <c r="W6" s="3">
        <v>0.11024999999999999</v>
      </c>
      <c r="X6">
        <v>0.11326198104856319</v>
      </c>
      <c r="Y6">
        <v>-3.0119810485632059E-3</v>
      </c>
    </row>
    <row r="7" spans="1:25" x14ac:dyDescent="0.2">
      <c r="A7">
        <v>15.914008515390519</v>
      </c>
      <c r="B7" s="3">
        <v>0.10275000000000001</v>
      </c>
      <c r="D7" t="s">
        <v>16</v>
      </c>
      <c r="G7">
        <v>0.88526840919593119</v>
      </c>
      <c r="O7">
        <v>4</v>
      </c>
      <c r="P7">
        <v>15.914008515390519</v>
      </c>
      <c r="Q7" s="3">
        <v>0.10275000000000001</v>
      </c>
      <c r="R7">
        <v>0.10665077980019849</v>
      </c>
      <c r="S7">
        <v>-3.9007798001984839E-3</v>
      </c>
      <c r="U7">
        <v>4</v>
      </c>
      <c r="V7">
        <v>15.914008515390519</v>
      </c>
      <c r="W7" s="3">
        <v>0.10275000000000001</v>
      </c>
      <c r="X7">
        <v>0.10665077980019849</v>
      </c>
      <c r="Y7">
        <v>-3.9007798001984839E-3</v>
      </c>
    </row>
    <row r="8" spans="1:25" x14ac:dyDescent="0.2">
      <c r="A8">
        <v>12.999600889446377</v>
      </c>
      <c r="B8" s="3">
        <v>0.11924999999999999</v>
      </c>
      <c r="D8" t="s">
        <v>17</v>
      </c>
      <c r="G8">
        <v>0.85658551149491402</v>
      </c>
      <c r="O8">
        <v>5</v>
      </c>
      <c r="P8">
        <v>12.999600889446377</v>
      </c>
      <c r="Q8" s="3">
        <v>0.11924999999999999</v>
      </c>
      <c r="R8">
        <v>0.11718747721611344</v>
      </c>
      <c r="S8">
        <v>2.0625227838865501E-3</v>
      </c>
      <c r="U8">
        <v>3</v>
      </c>
      <c r="V8">
        <v>15.935141179759578</v>
      </c>
      <c r="W8" s="3">
        <v>0.11099999999999999</v>
      </c>
      <c r="X8">
        <v>0.10657437714187896</v>
      </c>
      <c r="Y8">
        <v>4.4256228581210227E-3</v>
      </c>
    </row>
    <row r="9" spans="1:25" x14ac:dyDescent="0.2">
      <c r="A9">
        <v>18.940023259677684</v>
      </c>
      <c r="B9" s="3">
        <v>9.6000000000000002E-2</v>
      </c>
      <c r="D9" t="s">
        <v>18</v>
      </c>
      <c r="G9">
        <v>3.4724016359092219E-3</v>
      </c>
      <c r="O9">
        <v>6</v>
      </c>
      <c r="P9">
        <v>18.940023259677684</v>
      </c>
      <c r="Q9" s="3">
        <v>9.6000000000000002E-2</v>
      </c>
      <c r="R9">
        <v>9.5710579996706013E-2</v>
      </c>
      <c r="S9">
        <v>2.8942000329398865E-4</v>
      </c>
      <c r="U9">
        <v>6</v>
      </c>
      <c r="V9">
        <v>18.940023259677684</v>
      </c>
      <c r="W9" s="3">
        <v>9.6000000000000002E-2</v>
      </c>
      <c r="X9">
        <v>9.5710579996706013E-2</v>
      </c>
      <c r="Y9">
        <v>2.8942000329398865E-4</v>
      </c>
    </row>
    <row r="10" spans="1:25" x14ac:dyDescent="0.2">
      <c r="D10" t="s">
        <v>19</v>
      </c>
      <c r="G10">
        <v>3.5922760099150652</v>
      </c>
    </row>
    <row r="13" spans="1:25" x14ac:dyDescent="0.2">
      <c r="D13" t="s">
        <v>20</v>
      </c>
    </row>
    <row r="15" spans="1:25" ht="13.5" thickBot="1" x14ac:dyDescent="0.25"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26</v>
      </c>
      <c r="J15" s="9" t="s">
        <v>27</v>
      </c>
    </row>
    <row r="16" spans="1:25" x14ac:dyDescent="0.2">
      <c r="D16" s="7" t="s">
        <v>28</v>
      </c>
      <c r="E16">
        <v>3.7214470751573928E-4</v>
      </c>
      <c r="F16">
        <v>1</v>
      </c>
      <c r="G16">
        <v>3.7214470751573928E-4</v>
      </c>
      <c r="H16">
        <v>30.863980983502127</v>
      </c>
      <c r="I16">
        <v>5.13823378397406E-3</v>
      </c>
      <c r="J16">
        <v>7.708647422176786</v>
      </c>
    </row>
    <row r="17" spans="4:13" x14ac:dyDescent="0.2">
      <c r="D17" s="7" t="s">
        <v>12</v>
      </c>
      <c r="E17">
        <v>4.8230292484260353E-5</v>
      </c>
      <c r="F17">
        <v>4</v>
      </c>
      <c r="G17">
        <v>1.2057573121065088E-5</v>
      </c>
    </row>
    <row r="18" spans="4:13" x14ac:dyDescent="0.2">
      <c r="D18" s="7" t="s">
        <v>29</v>
      </c>
      <c r="E18">
        <v>4.2037499999999963E-4</v>
      </c>
      <c r="F18">
        <v>5</v>
      </c>
    </row>
    <row r="21" spans="4:13" x14ac:dyDescent="0.2">
      <c r="D21" t="s">
        <v>30</v>
      </c>
    </row>
    <row r="23" spans="4:13" ht="13.5" thickBot="1" x14ac:dyDescent="0.25">
      <c r="D23" s="9"/>
      <c r="E23" s="9" t="s">
        <v>31</v>
      </c>
      <c r="F23" s="9" t="s">
        <v>32</v>
      </c>
      <c r="G23" s="9" t="s">
        <v>33</v>
      </c>
      <c r="H23" s="9" t="s">
        <v>34</v>
      </c>
      <c r="I23" s="9" t="s">
        <v>35</v>
      </c>
      <c r="J23" s="9" t="s">
        <v>25</v>
      </c>
      <c r="K23" s="9" t="s">
        <v>26</v>
      </c>
      <c r="L23" s="9" t="s">
        <v>36</v>
      </c>
      <c r="M23" s="9" t="s">
        <v>37</v>
      </c>
    </row>
    <row r="24" spans="4:13" x14ac:dyDescent="0.2">
      <c r="D24" t="s">
        <v>38</v>
      </c>
      <c r="E24">
        <v>0.1641860027073381</v>
      </c>
      <c r="F24">
        <v>9.9005297336016256E-3</v>
      </c>
      <c r="G24">
        <v>0.1641860027073381</v>
      </c>
      <c r="I24">
        <v>16.58355735755266</v>
      </c>
      <c r="J24">
        <v>275.01437463123898</v>
      </c>
      <c r="K24">
        <v>7.7443565904617475E-5</v>
      </c>
      <c r="L24">
        <v>0.13669772538961467</v>
      </c>
      <c r="M24">
        <v>0.19167428002506154</v>
      </c>
    </row>
    <row r="25" spans="4:13" x14ac:dyDescent="0.2">
      <c r="D25" t="s">
        <v>65</v>
      </c>
      <c r="E25">
        <v>-3.6153821868008299E-3</v>
      </c>
      <c r="F25">
        <v>6.5077107657686342E-4</v>
      </c>
      <c r="G25">
        <v>-0.94088703317451194</v>
      </c>
      <c r="H25">
        <v>-0.94088703317450995</v>
      </c>
      <c r="I25">
        <v>-5.5555360662587967</v>
      </c>
      <c r="J25">
        <v>30.863980983502266</v>
      </c>
      <c r="K25">
        <v>5.1382337839740184E-3</v>
      </c>
      <c r="L25">
        <v>-5.4222123569669604E-3</v>
      </c>
      <c r="M25">
        <v>-1.808552016634699E-3</v>
      </c>
    </row>
    <row r="35" spans="1:25" x14ac:dyDescent="0.2">
      <c r="A35" t="s">
        <v>69</v>
      </c>
      <c r="O35" t="s">
        <v>40</v>
      </c>
    </row>
    <row r="36" spans="1:25" ht="14" x14ac:dyDescent="0.2">
      <c r="A36" t="s">
        <v>65</v>
      </c>
      <c r="B36" t="s">
        <v>4</v>
      </c>
      <c r="D36" t="s">
        <v>13</v>
      </c>
      <c r="O36" t="s">
        <v>41</v>
      </c>
      <c r="P36" t="s">
        <v>65</v>
      </c>
      <c r="Q36" s="7" t="s">
        <v>10</v>
      </c>
      <c r="R36" s="7" t="s">
        <v>11</v>
      </c>
      <c r="S36" s="7" t="s">
        <v>12</v>
      </c>
      <c r="U36" t="s">
        <v>41</v>
      </c>
      <c r="V36" t="s">
        <v>65</v>
      </c>
      <c r="W36" s="7" t="s">
        <v>10</v>
      </c>
      <c r="X36" s="7" t="s">
        <v>11</v>
      </c>
      <c r="Y36" s="7" t="s">
        <v>12</v>
      </c>
    </row>
    <row r="37" spans="1:25" x14ac:dyDescent="0.2">
      <c r="A37">
        <v>10.81491319609145</v>
      </c>
      <c r="B37">
        <v>0.14400000000000002</v>
      </c>
      <c r="O37">
        <v>1</v>
      </c>
      <c r="P37">
        <v>10.81491319609145</v>
      </c>
      <c r="Q37">
        <v>0.14400000000000002</v>
      </c>
      <c r="R37">
        <v>0.1421834403641333</v>
      </c>
      <c r="S37">
        <v>1.8165596358667158E-3</v>
      </c>
      <c r="U37">
        <v>1</v>
      </c>
      <c r="V37">
        <v>10.81491319609145</v>
      </c>
      <c r="W37">
        <v>0.14400000000000002</v>
      </c>
      <c r="X37">
        <v>0.1421834403641333</v>
      </c>
      <c r="Y37">
        <v>1.8165596358667158E-3</v>
      </c>
    </row>
    <row r="38" spans="1:25" x14ac:dyDescent="0.2">
      <c r="A38">
        <v>16.11876988335101</v>
      </c>
      <c r="B38">
        <v>0.10874999999999999</v>
      </c>
      <c r="O38">
        <v>2</v>
      </c>
      <c r="P38">
        <v>16.11876988335101</v>
      </c>
      <c r="Q38">
        <v>0.10874999999999999</v>
      </c>
      <c r="R38">
        <v>0.10925905814288604</v>
      </c>
      <c r="S38">
        <v>-5.0905814288605689E-4</v>
      </c>
      <c r="U38">
        <v>2</v>
      </c>
      <c r="V38">
        <v>16.11876988335101</v>
      </c>
      <c r="W38">
        <v>0.10874999999999999</v>
      </c>
      <c r="X38">
        <v>0.10925905814288604</v>
      </c>
      <c r="Y38">
        <v>-5.0905814288605689E-4</v>
      </c>
    </row>
    <row r="39" spans="1:25" x14ac:dyDescent="0.2">
      <c r="A39">
        <v>17.227049489988662</v>
      </c>
      <c r="B39">
        <v>0.10125000000000001</v>
      </c>
      <c r="D39" t="s">
        <v>14</v>
      </c>
      <c r="G39">
        <v>6</v>
      </c>
      <c r="O39">
        <v>3</v>
      </c>
      <c r="P39">
        <v>17.227049489988662</v>
      </c>
      <c r="Q39">
        <v>0.10125000000000001</v>
      </c>
      <c r="R39">
        <v>0.10237926792068733</v>
      </c>
      <c r="S39">
        <v>-1.1292679206873213E-3</v>
      </c>
      <c r="U39">
        <v>5</v>
      </c>
      <c r="V39">
        <v>17.16</v>
      </c>
      <c r="W39">
        <v>0.10100000000000001</v>
      </c>
      <c r="X39">
        <v>0.10279548637572765</v>
      </c>
      <c r="Y39">
        <v>-1.7954863757276424E-3</v>
      </c>
    </row>
    <row r="40" spans="1:25" x14ac:dyDescent="0.2">
      <c r="A40">
        <v>19.684019684019685</v>
      </c>
      <c r="B40">
        <v>9.2249999999999999E-2</v>
      </c>
      <c r="D40" t="s">
        <v>15</v>
      </c>
      <c r="G40">
        <v>0.98682239554823958</v>
      </c>
      <c r="O40">
        <v>4</v>
      </c>
      <c r="P40">
        <v>19.684019684019685</v>
      </c>
      <c r="Q40">
        <v>9.2249999999999999E-2</v>
      </c>
      <c r="R40">
        <v>8.7127304954039669E-2</v>
      </c>
      <c r="S40">
        <v>5.1226950459603293E-3</v>
      </c>
      <c r="U40">
        <v>3</v>
      </c>
      <c r="V40">
        <v>17.227049489988662</v>
      </c>
      <c r="W40">
        <v>0.10125000000000001</v>
      </c>
      <c r="X40">
        <v>0.10237926792068733</v>
      </c>
      <c r="Y40">
        <v>-1.1292679206873213E-3</v>
      </c>
    </row>
    <row r="41" spans="1:25" x14ac:dyDescent="0.2">
      <c r="A41">
        <v>17.16</v>
      </c>
      <c r="B41">
        <v>0.10100000000000001</v>
      </c>
      <c r="D41" t="s">
        <v>16</v>
      </c>
      <c r="G41">
        <v>0.97381844035556619</v>
      </c>
      <c r="O41">
        <v>5</v>
      </c>
      <c r="P41">
        <v>17.16</v>
      </c>
      <c r="Q41">
        <v>0.10100000000000001</v>
      </c>
      <c r="R41">
        <v>0.10279548637572765</v>
      </c>
      <c r="S41">
        <v>-1.7954863757276424E-3</v>
      </c>
      <c r="U41">
        <v>6</v>
      </c>
      <c r="V41">
        <v>17.690000000000001</v>
      </c>
      <c r="W41">
        <v>9.6000000000000002E-2</v>
      </c>
      <c r="X41">
        <v>9.9505442242525916E-2</v>
      </c>
      <c r="Y41">
        <v>-3.5054422425259135E-3</v>
      </c>
    </row>
    <row r="42" spans="1:25" x14ac:dyDescent="0.2">
      <c r="A42">
        <v>17.690000000000001</v>
      </c>
      <c r="B42">
        <v>9.6000000000000002E-2</v>
      </c>
      <c r="D42" t="s">
        <v>17</v>
      </c>
      <c r="G42">
        <v>0.96727305044445777</v>
      </c>
      <c r="O42">
        <v>6</v>
      </c>
      <c r="P42">
        <v>17.690000000000001</v>
      </c>
      <c r="Q42">
        <v>9.6000000000000002E-2</v>
      </c>
      <c r="R42">
        <v>9.9505442242525916E-2</v>
      </c>
      <c r="S42">
        <v>-3.5054422425259135E-3</v>
      </c>
      <c r="U42">
        <v>4</v>
      </c>
      <c r="V42">
        <v>19.684019684019685</v>
      </c>
      <c r="W42">
        <v>9.2249999999999999E-2</v>
      </c>
      <c r="X42">
        <v>8.7127304954039669E-2</v>
      </c>
      <c r="Y42">
        <v>5.1226950459603293E-3</v>
      </c>
    </row>
    <row r="43" spans="1:25" x14ac:dyDescent="0.2">
      <c r="D43" t="s">
        <v>18</v>
      </c>
      <c r="G43">
        <v>3.4127765937432631E-3</v>
      </c>
    </row>
    <row r="44" spans="1:25" x14ac:dyDescent="0.2">
      <c r="D44" t="s">
        <v>19</v>
      </c>
      <c r="G44">
        <v>2.0534262118395903</v>
      </c>
    </row>
    <row r="47" spans="1:25" x14ac:dyDescent="0.2">
      <c r="D47" t="s">
        <v>20</v>
      </c>
      <c r="Q47" s="7"/>
      <c r="R47" s="7"/>
      <c r="S47" s="7"/>
      <c r="W47" s="7"/>
      <c r="X47" s="7"/>
      <c r="Y47" s="7"/>
    </row>
    <row r="49" spans="4:13" ht="13.5" thickBot="1" x14ac:dyDescent="0.25">
      <c r="D49" s="9" t="s">
        <v>21</v>
      </c>
      <c r="E49" s="9" t="s">
        <v>22</v>
      </c>
      <c r="F49" s="9" t="s">
        <v>23</v>
      </c>
      <c r="G49" s="9" t="s">
        <v>24</v>
      </c>
      <c r="H49" s="9" t="s">
        <v>25</v>
      </c>
      <c r="I49" s="9" t="s">
        <v>26</v>
      </c>
      <c r="J49" s="9" t="s">
        <v>27</v>
      </c>
    </row>
    <row r="50" spans="4:13" x14ac:dyDescent="0.2">
      <c r="D50" s="7" t="s">
        <v>28</v>
      </c>
      <c r="E50">
        <v>1.7328389070181277E-3</v>
      </c>
      <c r="F50">
        <v>1</v>
      </c>
      <c r="G50">
        <v>1.7328389070181277E-3</v>
      </c>
      <c r="H50">
        <v>148.77928642613961</v>
      </c>
      <c r="I50">
        <v>2.5932974800578793E-4</v>
      </c>
      <c r="J50">
        <v>7.708647422176786</v>
      </c>
    </row>
    <row r="51" spans="4:13" x14ac:dyDescent="0.2">
      <c r="D51" s="7" t="s">
        <v>12</v>
      </c>
      <c r="E51">
        <v>4.6588176315212615E-5</v>
      </c>
      <c r="F51">
        <v>4</v>
      </c>
      <c r="G51">
        <v>1.1647044078803154E-5</v>
      </c>
    </row>
    <row r="52" spans="4:13" x14ac:dyDescent="0.2">
      <c r="D52" s="7" t="s">
        <v>29</v>
      </c>
      <c r="E52">
        <v>1.7794270833333403E-3</v>
      </c>
      <c r="F52">
        <v>5</v>
      </c>
    </row>
    <row r="55" spans="4:13" x14ac:dyDescent="0.2">
      <c r="D55" t="s">
        <v>30</v>
      </c>
    </row>
    <row r="57" spans="4:13" ht="13.5" thickBot="1" x14ac:dyDescent="0.25">
      <c r="D57" s="9"/>
      <c r="E57" s="9" t="s">
        <v>31</v>
      </c>
      <c r="F57" s="9" t="s">
        <v>32</v>
      </c>
      <c r="G57" s="9" t="s">
        <v>33</v>
      </c>
      <c r="H57" s="9" t="s">
        <v>34</v>
      </c>
      <c r="I57" s="9" t="s">
        <v>35</v>
      </c>
      <c r="J57" s="9" t="s">
        <v>25</v>
      </c>
      <c r="K57" s="9" t="s">
        <v>26</v>
      </c>
      <c r="L57" s="9" t="s">
        <v>36</v>
      </c>
      <c r="M57" s="9" t="s">
        <v>37</v>
      </c>
    </row>
    <row r="58" spans="4:13" x14ac:dyDescent="0.2">
      <c r="D58" t="s">
        <v>38</v>
      </c>
      <c r="E58">
        <v>0.20931842472618342</v>
      </c>
      <c r="F58">
        <v>8.4865362483630309E-3</v>
      </c>
      <c r="G58">
        <v>0.20931842472618342</v>
      </c>
      <c r="I58">
        <v>24.664765294151533</v>
      </c>
      <c r="J58">
        <v>608.3506470155819</v>
      </c>
      <c r="K58">
        <v>1.6036108129976774E-5</v>
      </c>
      <c r="L58">
        <v>0.18575602269933222</v>
      </c>
      <c r="M58">
        <v>0.23288082675303462</v>
      </c>
    </row>
    <row r="59" spans="4:13" x14ac:dyDescent="0.2">
      <c r="D59" t="s">
        <v>65</v>
      </c>
      <c r="E59">
        <v>-6.2076304400032504E-3</v>
      </c>
      <c r="F59">
        <v>5.0892597622462839E-4</v>
      </c>
      <c r="G59">
        <v>-0.98682239554824447</v>
      </c>
      <c r="H59">
        <v>-0.9868223955482387</v>
      </c>
      <c r="I59">
        <v>-12.19751148497742</v>
      </c>
      <c r="J59">
        <v>148.77928642615606</v>
      </c>
      <c r="K59">
        <v>2.5932974800573172E-4</v>
      </c>
      <c r="L59">
        <v>-7.6206354756001285E-3</v>
      </c>
      <c r="M59">
        <v>-4.7946254044063724E-3</v>
      </c>
    </row>
  </sheetData>
  <sortState xmlns:xlrd2="http://schemas.microsoft.com/office/spreadsheetml/2017/richdata2" ref="U48:Y53">
    <sortCondition ref="V48"/>
  </sortState>
  <mergeCells count="1">
    <mergeCell ref="A2:B2"/>
  </mergeCells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Y57"/>
  <sheetViews>
    <sheetView workbookViewId="0">
      <selection activeCell="M47" sqref="M47"/>
    </sheetView>
  </sheetViews>
  <sheetFormatPr defaultRowHeight="13" x14ac:dyDescent="0.2"/>
  <sheetData>
    <row r="3" spans="1:25" x14ac:dyDescent="0.2">
      <c r="A3" s="12" t="s">
        <v>7</v>
      </c>
      <c r="B3" s="12"/>
      <c r="D3" t="s">
        <v>13</v>
      </c>
      <c r="O3" t="s">
        <v>40</v>
      </c>
    </row>
    <row r="4" spans="1:25" x14ac:dyDescent="0.2">
      <c r="A4" t="s">
        <v>2</v>
      </c>
      <c r="B4" t="s">
        <v>65</v>
      </c>
      <c r="O4" t="s">
        <v>41</v>
      </c>
      <c r="P4" t="s">
        <v>2</v>
      </c>
      <c r="Q4" s="7" t="s">
        <v>10</v>
      </c>
      <c r="R4" s="7" t="s">
        <v>11</v>
      </c>
      <c r="S4" s="7" t="s">
        <v>12</v>
      </c>
      <c r="U4" t="s">
        <v>41</v>
      </c>
      <c r="V4" t="s">
        <v>2</v>
      </c>
      <c r="W4" s="7" t="s">
        <v>10</v>
      </c>
      <c r="X4" s="7" t="s">
        <v>11</v>
      </c>
      <c r="Y4" s="7" t="s">
        <v>12</v>
      </c>
    </row>
    <row r="5" spans="1:25" x14ac:dyDescent="0.2">
      <c r="A5" s="1">
        <v>178</v>
      </c>
      <c r="B5">
        <v>12.466509923998034</v>
      </c>
      <c r="O5">
        <v>1</v>
      </c>
      <c r="P5" s="1">
        <v>178</v>
      </c>
      <c r="Q5">
        <v>12.466509923998034</v>
      </c>
      <c r="R5">
        <v>14.1846262170989</v>
      </c>
      <c r="S5">
        <v>-1.7181162931008664</v>
      </c>
      <c r="U5">
        <v>1</v>
      </c>
      <c r="V5" s="1">
        <v>178</v>
      </c>
      <c r="W5">
        <v>12.466509923998034</v>
      </c>
      <c r="X5">
        <v>14.1846262170989</v>
      </c>
      <c r="Y5">
        <v>-1.7181162931008664</v>
      </c>
    </row>
    <row r="6" spans="1:25" x14ac:dyDescent="0.2">
      <c r="A6" s="1">
        <v>179</v>
      </c>
      <c r="B6">
        <v>14.085377154506705</v>
      </c>
      <c r="D6" t="s">
        <v>14</v>
      </c>
      <c r="G6">
        <v>6</v>
      </c>
      <c r="O6">
        <v>2</v>
      </c>
      <c r="P6" s="1">
        <v>179</v>
      </c>
      <c r="Q6">
        <v>14.085377154506705</v>
      </c>
      <c r="R6">
        <v>14.249229965496252</v>
      </c>
      <c r="S6">
        <v>-0.16385281098954607</v>
      </c>
      <c r="U6">
        <v>2</v>
      </c>
      <c r="V6" s="1">
        <v>179</v>
      </c>
      <c r="W6">
        <v>14.085377154506705</v>
      </c>
      <c r="X6">
        <v>14.249229965496252</v>
      </c>
      <c r="Y6">
        <v>-0.16385281098954607</v>
      </c>
    </row>
    <row r="7" spans="1:25" x14ac:dyDescent="0.2">
      <c r="A7" s="1">
        <v>220</v>
      </c>
      <c r="B7">
        <v>15.935141179759578</v>
      </c>
      <c r="D7" t="s">
        <v>15</v>
      </c>
      <c r="G7">
        <v>0.4320713622039456</v>
      </c>
      <c r="O7">
        <v>3</v>
      </c>
      <c r="P7" s="1">
        <v>220</v>
      </c>
      <c r="Q7">
        <v>15.935141179759578</v>
      </c>
      <c r="R7">
        <v>16.897983649787676</v>
      </c>
      <c r="S7">
        <v>-0.96284247002809842</v>
      </c>
      <c r="U7">
        <v>4</v>
      </c>
      <c r="V7" s="1">
        <v>182</v>
      </c>
      <c r="W7">
        <v>15.914008515390519</v>
      </c>
      <c r="X7">
        <v>14.443041210688307</v>
      </c>
      <c r="Y7">
        <v>1.4709673047022118</v>
      </c>
    </row>
    <row r="8" spans="1:25" x14ac:dyDescent="0.2">
      <c r="A8" s="1">
        <v>182</v>
      </c>
      <c r="B8">
        <v>15.914008515390519</v>
      </c>
      <c r="D8" t="s">
        <v>16</v>
      </c>
      <c r="G8">
        <v>0.18668566203677314</v>
      </c>
      <c r="O8">
        <v>4</v>
      </c>
      <c r="P8" s="1">
        <v>182</v>
      </c>
      <c r="Q8">
        <v>15.914008515390519</v>
      </c>
      <c r="R8">
        <v>14.443041210688307</v>
      </c>
      <c r="S8">
        <v>1.4709673047022118</v>
      </c>
      <c r="U8">
        <v>5</v>
      </c>
      <c r="V8" s="1">
        <v>193</v>
      </c>
      <c r="W8">
        <v>12.999600889446377</v>
      </c>
      <c r="X8">
        <v>15.153682443059177</v>
      </c>
      <c r="Y8">
        <v>-2.1540815536127997</v>
      </c>
    </row>
    <row r="9" spans="1:25" x14ac:dyDescent="0.2">
      <c r="A9" s="1">
        <v>193</v>
      </c>
      <c r="B9">
        <v>12.999600889446377</v>
      </c>
      <c r="D9" t="s">
        <v>17</v>
      </c>
      <c r="G9">
        <v>-1.6642922454033572E-2</v>
      </c>
      <c r="O9">
        <v>5</v>
      </c>
      <c r="P9" s="1">
        <v>193</v>
      </c>
      <c r="Q9">
        <v>12.999600889446377</v>
      </c>
      <c r="R9">
        <v>15.153682443059177</v>
      </c>
      <c r="S9">
        <v>-2.1540815536127997</v>
      </c>
      <c r="U9">
        <v>6</v>
      </c>
      <c r="V9" s="1">
        <v>197</v>
      </c>
      <c r="W9">
        <v>18.940023259677684</v>
      </c>
      <c r="X9">
        <v>15.412097436648585</v>
      </c>
      <c r="Y9">
        <v>3.5279258230290989</v>
      </c>
    </row>
    <row r="10" spans="1:25" x14ac:dyDescent="0.2">
      <c r="A10" s="1">
        <v>197</v>
      </c>
      <c r="B10">
        <v>18.940023259677684</v>
      </c>
      <c r="D10" t="s">
        <v>18</v>
      </c>
      <c r="G10">
        <v>2.4060293912528903</v>
      </c>
      <c r="O10">
        <v>6</v>
      </c>
      <c r="P10" s="1">
        <v>197</v>
      </c>
      <c r="Q10">
        <v>18.940023259677684</v>
      </c>
      <c r="R10">
        <v>15.412097436648585</v>
      </c>
      <c r="S10">
        <v>3.5279258230290989</v>
      </c>
      <c r="U10">
        <v>3</v>
      </c>
      <c r="V10" s="1">
        <v>220</v>
      </c>
      <c r="W10">
        <v>15.935141179759578</v>
      </c>
      <c r="X10">
        <v>16.897983649787676</v>
      </c>
      <c r="Y10">
        <v>-0.96284247002809842</v>
      </c>
    </row>
    <row r="11" spans="1:25" x14ac:dyDescent="0.2">
      <c r="D11" t="s">
        <v>19</v>
      </c>
      <c r="G11">
        <v>2.3494536454451</v>
      </c>
    </row>
    <row r="14" spans="1:25" x14ac:dyDescent="0.2">
      <c r="D14" t="s">
        <v>20</v>
      </c>
    </row>
    <row r="16" spans="1:25" ht="13.5" thickBot="1" x14ac:dyDescent="0.25"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26</v>
      </c>
      <c r="J16" s="9" t="s">
        <v>27</v>
      </c>
    </row>
    <row r="17" spans="4:13" x14ac:dyDescent="0.2">
      <c r="D17" s="7" t="s">
        <v>28</v>
      </c>
      <c r="E17">
        <v>5.3151360249496467</v>
      </c>
      <c r="F17">
        <v>1</v>
      </c>
      <c r="G17">
        <v>5.3151360249496467</v>
      </c>
      <c r="H17">
        <v>0.91814765004284915</v>
      </c>
      <c r="I17">
        <v>0.39222372084416895</v>
      </c>
      <c r="J17">
        <v>7.708647422176786</v>
      </c>
    </row>
    <row r="18" spans="4:13" x14ac:dyDescent="0.2">
      <c r="D18" s="7" t="s">
        <v>12</v>
      </c>
      <c r="E18">
        <v>23.155909726291164</v>
      </c>
      <c r="F18">
        <v>4</v>
      </c>
      <c r="G18">
        <v>5.7889774315727909</v>
      </c>
    </row>
    <row r="19" spans="4:13" x14ac:dyDescent="0.2">
      <c r="D19" s="7" t="s">
        <v>29</v>
      </c>
      <c r="E19">
        <v>28.471045751240808</v>
      </c>
      <c r="F19">
        <v>5</v>
      </c>
    </row>
    <row r="22" spans="4:13" x14ac:dyDescent="0.2">
      <c r="D22" t="s">
        <v>30</v>
      </c>
    </row>
    <row r="24" spans="4:13" ht="13.5" thickBot="1" x14ac:dyDescent="0.25">
      <c r="D24" s="9"/>
      <c r="E24" s="9" t="s">
        <v>31</v>
      </c>
      <c r="F24" s="9" t="s">
        <v>32</v>
      </c>
      <c r="G24" s="9" t="s">
        <v>33</v>
      </c>
      <c r="H24" s="9" t="s">
        <v>34</v>
      </c>
      <c r="I24" s="9" t="s">
        <v>35</v>
      </c>
      <c r="J24" s="9" t="s">
        <v>25</v>
      </c>
      <c r="K24" s="9" t="s">
        <v>26</v>
      </c>
      <c r="L24" s="9" t="s">
        <v>36</v>
      </c>
      <c r="M24" s="9" t="s">
        <v>37</v>
      </c>
    </row>
    <row r="25" spans="4:13" x14ac:dyDescent="0.2">
      <c r="D25" t="s">
        <v>38</v>
      </c>
      <c r="E25">
        <v>2.6851590023702787</v>
      </c>
      <c r="F25">
        <v>12.948617554181764</v>
      </c>
      <c r="G25">
        <v>2.6851590023702787</v>
      </c>
      <c r="I25">
        <v>0.20737032282671017</v>
      </c>
      <c r="J25">
        <v>4.3002450789253993E-2</v>
      </c>
      <c r="K25">
        <v>0.8458500574329173</v>
      </c>
      <c r="L25">
        <v>-33.265966825015909</v>
      </c>
      <c r="M25">
        <v>38.636284829756462</v>
      </c>
    </row>
    <row r="26" spans="4:13" x14ac:dyDescent="0.2">
      <c r="D26" t="s">
        <v>63</v>
      </c>
      <c r="E26">
        <v>6.4603748397351807E-2</v>
      </c>
      <c r="F26">
        <v>6.7421972418492473E-2</v>
      </c>
      <c r="G26">
        <v>0.43207136220394554</v>
      </c>
      <c r="H26">
        <v>0.43207136220394643</v>
      </c>
      <c r="I26">
        <v>0.95820021396514821</v>
      </c>
      <c r="J26">
        <v>0.91814765004285581</v>
      </c>
      <c r="K26">
        <v>0.3922237208441669</v>
      </c>
      <c r="L26">
        <v>-0.12258965690675225</v>
      </c>
      <c r="M26">
        <v>0.25179715370145583</v>
      </c>
    </row>
    <row r="33" spans="1:25" x14ac:dyDescent="0.2">
      <c r="A33" t="s">
        <v>69</v>
      </c>
      <c r="O33" t="s">
        <v>40</v>
      </c>
    </row>
    <row r="34" spans="1:25" x14ac:dyDescent="0.2">
      <c r="A34" t="s">
        <v>2</v>
      </c>
      <c r="B34" t="s">
        <v>65</v>
      </c>
      <c r="D34" t="s">
        <v>13</v>
      </c>
      <c r="O34" t="s">
        <v>41</v>
      </c>
      <c r="P34" t="s">
        <v>2</v>
      </c>
      <c r="Q34" s="7" t="s">
        <v>10</v>
      </c>
      <c r="R34" s="7" t="s">
        <v>11</v>
      </c>
      <c r="S34" s="7" t="s">
        <v>12</v>
      </c>
      <c r="U34" t="s">
        <v>41</v>
      </c>
      <c r="V34" t="s">
        <v>2</v>
      </c>
      <c r="W34" s="7" t="s">
        <v>10</v>
      </c>
      <c r="X34" s="7" t="s">
        <v>11</v>
      </c>
      <c r="Y34" s="7" t="s">
        <v>12</v>
      </c>
    </row>
    <row r="35" spans="1:25" x14ac:dyDescent="0.2">
      <c r="A35" s="1">
        <v>235</v>
      </c>
      <c r="B35">
        <v>10.81491319609145</v>
      </c>
      <c r="O35">
        <v>1</v>
      </c>
      <c r="P35" s="1">
        <v>235</v>
      </c>
      <c r="Q35">
        <v>10.81491319609145</v>
      </c>
      <c r="R35">
        <v>11.82051795091013</v>
      </c>
      <c r="S35">
        <v>-1.0056047548186804</v>
      </c>
      <c r="U35">
        <v>6</v>
      </c>
      <c r="V35" s="1">
        <v>180</v>
      </c>
      <c r="W35">
        <v>17.690000000000001</v>
      </c>
      <c r="X35">
        <v>19.457720201607383</v>
      </c>
      <c r="Y35">
        <v>-1.7677202016073821</v>
      </c>
    </row>
    <row r="36" spans="1:25" x14ac:dyDescent="0.2">
      <c r="A36" s="1">
        <v>213</v>
      </c>
      <c r="B36">
        <v>16.11876988335101</v>
      </c>
      <c r="O36">
        <v>2</v>
      </c>
      <c r="P36" s="1">
        <v>213</v>
      </c>
      <c r="Q36">
        <v>16.11876988335101</v>
      </c>
      <c r="R36">
        <v>14.875398851189033</v>
      </c>
      <c r="S36">
        <v>1.2433710321619778</v>
      </c>
      <c r="U36">
        <v>4</v>
      </c>
      <c r="V36" s="1">
        <v>189</v>
      </c>
      <c r="W36">
        <v>19.684019684019685</v>
      </c>
      <c r="X36">
        <v>18.207996196947832</v>
      </c>
      <c r="Y36">
        <v>1.4760234870718527</v>
      </c>
    </row>
    <row r="37" spans="1:25" x14ac:dyDescent="0.2">
      <c r="A37" s="1">
        <v>197</v>
      </c>
      <c r="B37">
        <v>17.227049489988662</v>
      </c>
      <c r="D37" t="s">
        <v>14</v>
      </c>
      <c r="G37">
        <v>6</v>
      </c>
      <c r="O37">
        <v>3</v>
      </c>
      <c r="P37" s="1">
        <v>197</v>
      </c>
      <c r="Q37">
        <v>17.227049489988662</v>
      </c>
      <c r="R37">
        <v>17.097130415028232</v>
      </c>
      <c r="S37">
        <v>0.12991907496042998</v>
      </c>
      <c r="U37">
        <v>5</v>
      </c>
      <c r="V37" s="1">
        <v>196</v>
      </c>
      <c r="W37">
        <v>17.16</v>
      </c>
      <c r="X37">
        <v>17.23598863776818</v>
      </c>
      <c r="Y37">
        <v>-7.5988637768180212E-2</v>
      </c>
    </row>
    <row r="38" spans="1:25" x14ac:dyDescent="0.2">
      <c r="A38" s="1">
        <v>189</v>
      </c>
      <c r="B38">
        <v>19.684019684019685</v>
      </c>
      <c r="D38" t="s">
        <v>15</v>
      </c>
      <c r="G38">
        <v>0.90812501838178716</v>
      </c>
      <c r="O38">
        <v>4</v>
      </c>
      <c r="P38" s="1">
        <v>189</v>
      </c>
      <c r="Q38">
        <v>19.684019684019685</v>
      </c>
      <c r="R38">
        <v>18.207996196947832</v>
      </c>
      <c r="S38">
        <v>1.4760234870718527</v>
      </c>
      <c r="U38">
        <v>3</v>
      </c>
      <c r="V38" s="1">
        <v>197</v>
      </c>
      <c r="W38">
        <v>17.227049489988662</v>
      </c>
      <c r="X38">
        <v>17.097130415028232</v>
      </c>
      <c r="Y38">
        <v>0.12991907496042998</v>
      </c>
    </row>
    <row r="39" spans="1:25" x14ac:dyDescent="0.2">
      <c r="A39" s="1">
        <v>196</v>
      </c>
      <c r="B39">
        <v>17.16</v>
      </c>
      <c r="D39" t="s">
        <v>16</v>
      </c>
      <c r="G39">
        <v>0.82469104901092127</v>
      </c>
      <c r="O39">
        <v>5</v>
      </c>
      <c r="P39" s="1">
        <v>196</v>
      </c>
      <c r="Q39">
        <v>17.16</v>
      </c>
      <c r="R39">
        <v>17.23598863776818</v>
      </c>
      <c r="S39">
        <v>-7.5988637768180212E-2</v>
      </c>
      <c r="U39">
        <v>2</v>
      </c>
      <c r="V39" s="1">
        <v>213</v>
      </c>
      <c r="W39">
        <v>16.11876988335101</v>
      </c>
      <c r="X39">
        <v>14.875398851189033</v>
      </c>
      <c r="Y39">
        <v>1.2433710321619778</v>
      </c>
    </row>
    <row r="40" spans="1:25" x14ac:dyDescent="0.2">
      <c r="A40" s="1">
        <v>180</v>
      </c>
      <c r="B40">
        <v>17.690000000000001</v>
      </c>
      <c r="D40" t="s">
        <v>17</v>
      </c>
      <c r="G40">
        <v>0.78086381126365156</v>
      </c>
      <c r="O40">
        <v>6</v>
      </c>
      <c r="P40" s="1">
        <v>180</v>
      </c>
      <c r="Q40">
        <v>17.690000000000001</v>
      </c>
      <c r="R40">
        <v>19.457720201607383</v>
      </c>
      <c r="S40">
        <v>-1.7677202016073821</v>
      </c>
      <c r="U40">
        <v>1</v>
      </c>
      <c r="V40" s="1">
        <v>235</v>
      </c>
      <c r="W40">
        <v>10.81491319609145</v>
      </c>
      <c r="X40">
        <v>11.82051795091013</v>
      </c>
      <c r="Y40">
        <v>-1.0056047548186804</v>
      </c>
    </row>
    <row r="41" spans="1:25" x14ac:dyDescent="0.2">
      <c r="D41" t="s">
        <v>18</v>
      </c>
      <c r="G41">
        <v>1.403864819988067</v>
      </c>
    </row>
    <row r="42" spans="1:25" x14ac:dyDescent="0.2">
      <c r="D42" t="s">
        <v>19</v>
      </c>
      <c r="G42">
        <v>1.6972948054924071</v>
      </c>
    </row>
    <row r="45" spans="1:25" x14ac:dyDescent="0.2">
      <c r="D45" t="s">
        <v>20</v>
      </c>
      <c r="Q45" s="7"/>
      <c r="R45" s="7"/>
      <c r="S45" s="7"/>
      <c r="W45" s="7"/>
      <c r="X45" s="7"/>
      <c r="Y45" s="7"/>
    </row>
    <row r="46" spans="1:25" x14ac:dyDescent="0.2">
      <c r="P46" s="1"/>
      <c r="V46" s="1"/>
    </row>
    <row r="47" spans="1:25" ht="13.5" thickBot="1" x14ac:dyDescent="0.25">
      <c r="D47" s="9" t="s">
        <v>21</v>
      </c>
      <c r="E47" s="9" t="s">
        <v>22</v>
      </c>
      <c r="F47" s="9" t="s">
        <v>23</v>
      </c>
      <c r="G47" s="9" t="s">
        <v>24</v>
      </c>
      <c r="H47" s="9" t="s">
        <v>25</v>
      </c>
      <c r="I47" s="9" t="s">
        <v>26</v>
      </c>
      <c r="J47" s="9" t="s">
        <v>27</v>
      </c>
      <c r="P47" s="1"/>
      <c r="V47" s="1"/>
    </row>
    <row r="48" spans="1:25" x14ac:dyDescent="0.2">
      <c r="D48" s="7" t="s">
        <v>28</v>
      </c>
      <c r="E48">
        <v>37.084955583270357</v>
      </c>
      <c r="F48">
        <v>1</v>
      </c>
      <c r="G48">
        <v>37.084955583270357</v>
      </c>
      <c r="H48">
        <v>18.816861189530425</v>
      </c>
      <c r="I48">
        <v>1.2273759448488353E-2</v>
      </c>
      <c r="J48">
        <v>7.708647422176786</v>
      </c>
      <c r="P48" s="1"/>
      <c r="V48" s="1"/>
    </row>
    <row r="49" spans="4:22" x14ac:dyDescent="0.2">
      <c r="D49" s="7" t="s">
        <v>12</v>
      </c>
      <c r="E49">
        <v>7.883345731200734</v>
      </c>
      <c r="F49">
        <v>4</v>
      </c>
      <c r="G49">
        <v>1.9708364328001835</v>
      </c>
      <c r="P49" s="1"/>
      <c r="V49" s="1"/>
    </row>
    <row r="50" spans="4:22" x14ac:dyDescent="0.2">
      <c r="D50" s="7" t="s">
        <v>29</v>
      </c>
      <c r="E50">
        <v>44.968301314471091</v>
      </c>
      <c r="F50">
        <v>5</v>
      </c>
      <c r="P50" s="1"/>
      <c r="V50" s="1"/>
    </row>
    <row r="51" spans="4:22" x14ac:dyDescent="0.2">
      <c r="P51" s="1"/>
      <c r="V51" s="1"/>
    </row>
    <row r="53" spans="4:22" x14ac:dyDescent="0.2">
      <c r="D53" t="s">
        <v>30</v>
      </c>
    </row>
    <row r="55" spans="4:22" ht="13.5" thickBot="1" x14ac:dyDescent="0.25">
      <c r="D55" s="9"/>
      <c r="E55" s="9" t="s">
        <v>31</v>
      </c>
      <c r="F55" s="9" t="s">
        <v>32</v>
      </c>
      <c r="G55" s="9" t="s">
        <v>33</v>
      </c>
      <c r="H55" s="9" t="s">
        <v>34</v>
      </c>
      <c r="I55" s="9" t="s">
        <v>35</v>
      </c>
      <c r="J55" s="9" t="s">
        <v>25</v>
      </c>
      <c r="K55" s="9" t="s">
        <v>26</v>
      </c>
      <c r="L55" s="9" t="s">
        <v>36</v>
      </c>
      <c r="M55" s="9" t="s">
        <v>37</v>
      </c>
    </row>
    <row r="56" spans="4:22" x14ac:dyDescent="0.2">
      <c r="D56" t="s">
        <v>38</v>
      </c>
      <c r="E56">
        <v>44.452200294798381</v>
      </c>
      <c r="F56">
        <v>6.4809246315607476</v>
      </c>
      <c r="G56">
        <v>44.452200294798381</v>
      </c>
      <c r="I56">
        <v>6.8589287519755224</v>
      </c>
      <c r="J56">
        <v>47.0449036246765</v>
      </c>
      <c r="K56">
        <v>2.3656961895553606E-3</v>
      </c>
      <c r="L56">
        <v>26.45826882434573</v>
      </c>
      <c r="M56">
        <v>62.446131765251032</v>
      </c>
    </row>
    <row r="57" spans="4:22" x14ac:dyDescent="0.2">
      <c r="D57" t="s">
        <v>63</v>
      </c>
      <c r="E57">
        <v>-0.13885822273994999</v>
      </c>
      <c r="F57">
        <v>3.2010909368738405E-2</v>
      </c>
      <c r="G57">
        <v>-0.90812501838178672</v>
      </c>
      <c r="H57">
        <v>-0.90812501838178628</v>
      </c>
      <c r="I57">
        <v>-4.3378406136614727</v>
      </c>
      <c r="J57">
        <v>18.816861189530943</v>
      </c>
      <c r="K57">
        <v>1.2273759448487779E-2</v>
      </c>
      <c r="L57">
        <v>-0.22773475536971394</v>
      </c>
      <c r="M57">
        <v>-4.9981690110186064E-2</v>
      </c>
    </row>
  </sheetData>
  <sortState xmlns:xlrd2="http://schemas.microsoft.com/office/spreadsheetml/2017/richdata2" ref="U46:Y51">
    <sortCondition ref="V46"/>
  </sortState>
  <mergeCells count="1">
    <mergeCell ref="A3:B3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まとめ</vt:lpstr>
      <vt:lpstr>まとめ (2)</vt:lpstr>
      <vt:lpstr>histology</vt:lpstr>
      <vt:lpstr>α vs fD</vt:lpstr>
      <vt:lpstr>Fi vs fD</vt:lpstr>
      <vt:lpstr>T1i vs fD</vt:lpstr>
      <vt:lpstr>α vs Fi</vt:lpstr>
      <vt:lpstr>T1i vs α</vt:lpstr>
      <vt:lpstr>Fi vs T1i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Xe HP</cp:lastModifiedBy>
  <cp:lastPrinted>2021-11-05T02:15:29Z</cp:lastPrinted>
  <dcterms:created xsi:type="dcterms:W3CDTF">2021-08-31T01:45:44Z</dcterms:created>
  <dcterms:modified xsi:type="dcterms:W3CDTF">2025-04-15T08:05:08Z</dcterms:modified>
</cp:coreProperties>
</file>