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A2D8F182-5CA2-4CF1-8D69-C7216FBC30D3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計測データ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1" i="3" l="1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C18" i="3" s="1"/>
  <c r="AA17" i="3"/>
  <c r="AA16" i="3"/>
  <c r="AB16" i="3" s="1"/>
  <c r="AA15" i="3"/>
  <c r="AA14" i="3"/>
  <c r="AC14" i="3" s="1"/>
  <c r="AA13" i="3"/>
  <c r="AC13" i="3" s="1"/>
  <c r="AA12" i="3"/>
  <c r="AA11" i="3"/>
  <c r="AA10" i="3"/>
  <c r="AA9" i="3"/>
  <c r="AA8" i="3"/>
  <c r="AA7" i="3"/>
  <c r="AA6" i="3"/>
  <c r="AA5" i="3"/>
  <c r="AA4" i="3"/>
  <c r="AA3" i="3"/>
  <c r="AA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M32" i="2"/>
  <c r="L32" i="2"/>
  <c r="S31" i="3"/>
  <c r="O31" i="3"/>
  <c r="M31" i="3"/>
  <c r="I31" i="3"/>
  <c r="M31" i="2"/>
  <c r="L31" i="2"/>
  <c r="S30" i="3"/>
  <c r="O30" i="3"/>
  <c r="M30" i="3"/>
  <c r="I30" i="3"/>
  <c r="M30" i="2"/>
  <c r="L30" i="2"/>
  <c r="S29" i="3"/>
  <c r="O29" i="3"/>
  <c r="M29" i="3"/>
  <c r="I29" i="3"/>
  <c r="W28" i="3"/>
  <c r="L29" i="2"/>
  <c r="S28" i="3"/>
  <c r="O28" i="3"/>
  <c r="M28" i="3"/>
  <c r="M28" i="2"/>
  <c r="L28" i="2"/>
  <c r="S27" i="3"/>
  <c r="O27" i="3"/>
  <c r="M27" i="3"/>
  <c r="M27" i="2"/>
  <c r="U26" i="3"/>
  <c r="S26" i="3"/>
  <c r="O26" i="3"/>
  <c r="M26" i="3"/>
  <c r="I26" i="3"/>
  <c r="M26" i="2"/>
  <c r="L26" i="2"/>
  <c r="S25" i="3"/>
  <c r="O25" i="3"/>
  <c r="M25" i="3"/>
  <c r="I25" i="3"/>
  <c r="M25" i="2"/>
  <c r="L25" i="2"/>
  <c r="S24" i="3"/>
  <c r="O24" i="3"/>
  <c r="M24" i="3"/>
  <c r="M24" i="2"/>
  <c r="L24" i="2"/>
  <c r="S23" i="3"/>
  <c r="O23" i="3"/>
  <c r="M23" i="3"/>
  <c r="M23" i="2"/>
  <c r="L23" i="2"/>
  <c r="S22" i="3"/>
  <c r="O22" i="3"/>
  <c r="M22" i="3"/>
  <c r="M22" i="2"/>
  <c r="U21" i="3"/>
  <c r="S21" i="3"/>
  <c r="O21" i="3"/>
  <c r="M21" i="3"/>
  <c r="I21" i="3"/>
  <c r="M21" i="2"/>
  <c r="L21" i="2"/>
  <c r="S20" i="3"/>
  <c r="O20" i="3"/>
  <c r="M20" i="3"/>
  <c r="I20" i="3"/>
  <c r="W19" i="3"/>
  <c r="U19" i="3"/>
  <c r="S19" i="3"/>
  <c r="O19" i="3"/>
  <c r="M19" i="3"/>
  <c r="I19" i="3"/>
  <c r="W18" i="3"/>
  <c r="U18" i="3"/>
  <c r="S18" i="3"/>
  <c r="O18" i="3"/>
  <c r="M18" i="3"/>
  <c r="I18" i="3"/>
  <c r="W17" i="3"/>
  <c r="U17" i="3"/>
  <c r="S17" i="3"/>
  <c r="O17" i="3"/>
  <c r="M17" i="3"/>
  <c r="M17" i="2"/>
  <c r="L17" i="2"/>
  <c r="S16" i="3"/>
  <c r="O16" i="3"/>
  <c r="M16" i="3"/>
  <c r="I16" i="3"/>
  <c r="M16" i="2"/>
  <c r="L16" i="2"/>
  <c r="S15" i="3"/>
  <c r="O15" i="3"/>
  <c r="M15" i="3"/>
  <c r="I15" i="3"/>
  <c r="W14" i="3"/>
  <c r="U14" i="3"/>
  <c r="S14" i="3"/>
  <c r="O14" i="3"/>
  <c r="M14" i="3"/>
  <c r="I14" i="3"/>
  <c r="M14" i="2"/>
  <c r="L14" i="2"/>
  <c r="S13" i="3"/>
  <c r="O13" i="3"/>
  <c r="M13" i="3"/>
  <c r="W12" i="3"/>
  <c r="U12" i="3"/>
  <c r="S12" i="3"/>
  <c r="O12" i="3"/>
  <c r="M12" i="3"/>
  <c r="I12" i="3"/>
  <c r="M12" i="2"/>
  <c r="U11" i="3"/>
  <c r="S11" i="3"/>
  <c r="O11" i="3"/>
  <c r="M11" i="3"/>
  <c r="I11" i="3"/>
  <c r="M11" i="2"/>
  <c r="L11" i="2"/>
  <c r="S10" i="3"/>
  <c r="O10" i="3"/>
  <c r="M10" i="3"/>
  <c r="I10" i="3"/>
  <c r="M10" i="2"/>
  <c r="U9" i="3"/>
  <c r="S9" i="3"/>
  <c r="O9" i="3"/>
  <c r="M9" i="3"/>
  <c r="M9" i="2"/>
  <c r="U8" i="3"/>
  <c r="S8" i="3"/>
  <c r="O8" i="3"/>
  <c r="M8" i="3"/>
  <c r="W7" i="3"/>
  <c r="U7" i="3"/>
  <c r="S7" i="3"/>
  <c r="M7" i="3"/>
  <c r="I7" i="3"/>
  <c r="M7" i="2"/>
  <c r="L7" i="2"/>
  <c r="S6" i="3"/>
  <c r="O6" i="3"/>
  <c r="M6" i="3"/>
  <c r="I6" i="3"/>
  <c r="M6" i="2"/>
  <c r="L6" i="2"/>
  <c r="S5" i="3"/>
  <c r="O5" i="3"/>
  <c r="M5" i="3"/>
  <c r="W4" i="3"/>
  <c r="U4" i="3"/>
  <c r="S4" i="3"/>
  <c r="O4" i="3"/>
  <c r="M4" i="3"/>
  <c r="I4" i="3"/>
  <c r="W3" i="3"/>
  <c r="U3" i="3"/>
  <c r="S3" i="3"/>
  <c r="O3" i="3"/>
  <c r="M3" i="3"/>
  <c r="M3" i="2"/>
  <c r="L3" i="2"/>
  <c r="S2" i="3"/>
  <c r="O2" i="3"/>
  <c r="M2" i="3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J9" i="2" l="1"/>
  <c r="K12" i="2" s="1"/>
  <c r="W23" i="3"/>
  <c r="W29" i="3"/>
  <c r="U23" i="3"/>
  <c r="AB15" i="3"/>
  <c r="H32" i="3"/>
  <c r="AB28" i="3"/>
  <c r="AB29" i="3"/>
  <c r="AC31" i="3"/>
  <c r="Y23" i="3"/>
  <c r="Y19" i="3"/>
  <c r="J4" i="3"/>
  <c r="K31" i="3"/>
  <c r="J10" i="3"/>
  <c r="K26" i="3"/>
  <c r="J6" i="3"/>
  <c r="R3" i="1"/>
  <c r="S6" i="1" s="1"/>
  <c r="J7" i="3"/>
  <c r="Y17" i="3"/>
  <c r="F15" i="3"/>
  <c r="Y12" i="3"/>
  <c r="P2" i="3"/>
  <c r="Y18" i="3"/>
  <c r="J23" i="2"/>
  <c r="K26" i="2" s="1"/>
  <c r="Q16" i="3"/>
  <c r="J29" i="2"/>
  <c r="K32" i="2" s="1"/>
  <c r="J3" i="2"/>
  <c r="K6" i="2" s="1"/>
  <c r="J10" i="2"/>
  <c r="K13" i="2" s="1"/>
  <c r="J6" i="2"/>
  <c r="K9" i="2" s="1"/>
  <c r="U29" i="3"/>
  <c r="V29" i="3" s="1"/>
  <c r="K20" i="3"/>
  <c r="K25" i="3"/>
  <c r="Q30" i="3"/>
  <c r="U30" i="3"/>
  <c r="Q15" i="3"/>
  <c r="U25" i="3"/>
  <c r="K30" i="3"/>
  <c r="W24" i="3"/>
  <c r="Y24" i="3" s="1"/>
  <c r="J14" i="2"/>
  <c r="K17" i="2" s="1"/>
  <c r="J25" i="2"/>
  <c r="K28" i="2" s="1"/>
  <c r="J31" i="2"/>
  <c r="J18" i="2"/>
  <c r="K21" i="2" s="1"/>
  <c r="K15" i="3"/>
  <c r="Q29" i="3"/>
  <c r="J24" i="2"/>
  <c r="K27" i="2" s="1"/>
  <c r="AB22" i="3"/>
  <c r="Q18" i="3"/>
  <c r="D32" i="3"/>
  <c r="R25" i="3" s="1"/>
  <c r="J11" i="3"/>
  <c r="Q14" i="3"/>
  <c r="Q12" i="3"/>
  <c r="Q17" i="3"/>
  <c r="Q19" i="3"/>
  <c r="Q13" i="3"/>
  <c r="Q21" i="3"/>
  <c r="K12" i="3"/>
  <c r="AB11" i="3"/>
  <c r="Q22" i="3"/>
  <c r="Q20" i="3"/>
  <c r="AC12" i="3"/>
  <c r="Q23" i="3"/>
  <c r="Q24" i="3"/>
  <c r="Q25" i="3"/>
  <c r="K18" i="3"/>
  <c r="Q26" i="3"/>
  <c r="Q27" i="3"/>
  <c r="AC17" i="3"/>
  <c r="Q28" i="3"/>
  <c r="AB19" i="3"/>
  <c r="K21" i="3"/>
  <c r="AB20" i="3"/>
  <c r="Q31" i="3"/>
  <c r="AB21" i="3"/>
  <c r="AB26" i="3"/>
  <c r="AB27" i="3"/>
  <c r="AB10" i="3"/>
  <c r="K14" i="3"/>
  <c r="AC24" i="3"/>
  <c r="AC23" i="3"/>
  <c r="AC26" i="3"/>
  <c r="AC27" i="3"/>
  <c r="AC28" i="3"/>
  <c r="AC25" i="3"/>
  <c r="AC29" i="3"/>
  <c r="AB5" i="3"/>
  <c r="AC22" i="3"/>
  <c r="AC30" i="3"/>
  <c r="AB30" i="3"/>
  <c r="AB23" i="3"/>
  <c r="AB24" i="3"/>
  <c r="AB4" i="3"/>
  <c r="AB8" i="3"/>
  <c r="AB31" i="3"/>
  <c r="AC15" i="3"/>
  <c r="AC16" i="3"/>
  <c r="AC19" i="3"/>
  <c r="AC20" i="3"/>
  <c r="AC21" i="3"/>
  <c r="J28" i="2"/>
  <c r="K31" i="2" s="1"/>
  <c r="W30" i="3"/>
  <c r="AB25" i="3"/>
  <c r="V3" i="3"/>
  <c r="U5" i="3"/>
  <c r="V5" i="3" s="1"/>
  <c r="W13" i="3"/>
  <c r="W5" i="3"/>
  <c r="X5" i="3" s="1"/>
  <c r="AB7" i="3"/>
  <c r="AB9" i="3"/>
  <c r="AB6" i="3"/>
  <c r="AB14" i="3"/>
  <c r="AB13" i="3"/>
  <c r="AB17" i="3"/>
  <c r="AB12" i="3"/>
  <c r="AB18" i="3"/>
  <c r="R25" i="1"/>
  <c r="S28" i="1" s="1"/>
  <c r="G23" i="3"/>
  <c r="R32" i="1"/>
  <c r="G20" i="3"/>
  <c r="G19" i="3"/>
  <c r="R9" i="1"/>
  <c r="S12" i="1" s="1"/>
  <c r="R4" i="1"/>
  <c r="S7" i="1" s="1"/>
  <c r="R8" i="1"/>
  <c r="S11" i="1" s="1"/>
  <c r="G14" i="3"/>
  <c r="Y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Y29" i="3" s="1"/>
  <c r="R13" i="1"/>
  <c r="S16" i="1" s="1"/>
  <c r="R12" i="1"/>
  <c r="S15" i="1" s="1"/>
  <c r="R14" i="1"/>
  <c r="S17" i="1" s="1"/>
  <c r="R11" i="1"/>
  <c r="S14" i="1" s="1"/>
  <c r="R15" i="1"/>
  <c r="S18" i="1" s="1"/>
  <c r="J4" i="2"/>
  <c r="K7" i="2" s="1"/>
  <c r="W25" i="3"/>
  <c r="I5" i="3"/>
  <c r="J5" i="3" s="1"/>
  <c r="W9" i="3"/>
  <c r="X9" i="3" s="1"/>
  <c r="U24" i="3"/>
  <c r="W10" i="3"/>
  <c r="U31" i="3"/>
  <c r="V31" i="3" s="1"/>
  <c r="U15" i="3"/>
  <c r="V15" i="3" s="1"/>
  <c r="W20" i="3"/>
  <c r="Y20" i="3" s="1"/>
  <c r="W15" i="3"/>
  <c r="Y15" i="3" s="1"/>
  <c r="U20" i="3"/>
  <c r="W31" i="3"/>
  <c r="U10" i="3"/>
  <c r="W26" i="3"/>
  <c r="L18" i="2"/>
  <c r="U27" i="3"/>
  <c r="L4" i="2"/>
  <c r="W16" i="3"/>
  <c r="M18" i="2"/>
  <c r="I2" i="3"/>
  <c r="J2" i="3" s="1"/>
  <c r="U2" i="3"/>
  <c r="W2" i="3"/>
  <c r="L10" i="2"/>
  <c r="W27" i="3"/>
  <c r="Y27" i="3" s="1"/>
  <c r="U16" i="3"/>
  <c r="V16" i="3" s="1"/>
  <c r="J32" i="2"/>
  <c r="U13" i="3"/>
  <c r="V13" i="3" s="1"/>
  <c r="U6" i="3"/>
  <c r="U22" i="3"/>
  <c r="J17" i="2"/>
  <c r="K20" i="2" s="1"/>
  <c r="W6" i="3"/>
  <c r="W22" i="3"/>
  <c r="J7" i="2"/>
  <c r="K10" i="2" s="1"/>
  <c r="W8" i="3"/>
  <c r="X8" i="3" s="1"/>
  <c r="I28" i="3"/>
  <c r="K28" i="3" s="1"/>
  <c r="I3" i="3"/>
  <c r="J3" i="3" s="1"/>
  <c r="I9" i="3"/>
  <c r="J9" i="3" s="1"/>
  <c r="I24" i="3"/>
  <c r="J24" i="3" s="1"/>
  <c r="I13" i="3"/>
  <c r="J11" i="2"/>
  <c r="K14" i="2" s="1"/>
  <c r="J22" i="2"/>
  <c r="K25" i="2" s="1"/>
  <c r="I27" i="3"/>
  <c r="J8" i="2"/>
  <c r="K11" i="2" s="1"/>
  <c r="I17" i="3"/>
  <c r="I23" i="3"/>
  <c r="M15" i="2"/>
  <c r="L22" i="2"/>
  <c r="W21" i="3"/>
  <c r="J12" i="2"/>
  <c r="K15" i="2" s="1"/>
  <c r="L19" i="2"/>
  <c r="L12" i="2"/>
  <c r="M19" i="2"/>
  <c r="J30" i="2"/>
  <c r="O7" i="3"/>
  <c r="P7" i="3" s="1"/>
  <c r="I22" i="3"/>
  <c r="J22" i="3" s="1"/>
  <c r="J26" i="2"/>
  <c r="K29" i="2" s="1"/>
  <c r="M5" i="2"/>
  <c r="J15" i="2"/>
  <c r="K18" i="2" s="1"/>
  <c r="J16" i="2"/>
  <c r="K19" i="2" s="1"/>
  <c r="L9" i="2"/>
  <c r="J27" i="2"/>
  <c r="K30" i="2" s="1"/>
  <c r="J20" i="2"/>
  <c r="K23" i="2" s="1"/>
  <c r="L27" i="2"/>
  <c r="L8" i="2"/>
  <c r="J13" i="2"/>
  <c r="K16" i="2" s="1"/>
  <c r="L20" i="2"/>
  <c r="L15" i="2"/>
  <c r="I8" i="3"/>
  <c r="J8" i="3" s="1"/>
  <c r="L13" i="2"/>
  <c r="M20" i="2"/>
  <c r="M8" i="2"/>
  <c r="M13" i="2"/>
  <c r="M29" i="2"/>
  <c r="J19" i="2"/>
  <c r="K22" i="2" s="1"/>
  <c r="M4" i="2"/>
  <c r="J5" i="2"/>
  <c r="K8" i="2" s="1"/>
  <c r="W11" i="3"/>
  <c r="P10" i="3"/>
  <c r="J21" i="2"/>
  <c r="K24" i="2" s="1"/>
  <c r="L5" i="2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Y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G32" i="3" s="1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V30" i="3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30" i="3" l="1"/>
  <c r="Z31" i="3"/>
  <c r="Z13" i="3"/>
  <c r="Z21" i="3"/>
  <c r="Z16" i="3"/>
  <c r="Z12" i="3"/>
  <c r="Z17" i="3"/>
  <c r="Z25" i="3"/>
  <c r="Z26" i="3"/>
  <c r="R22" i="3"/>
  <c r="R17" i="3"/>
  <c r="R21" i="3"/>
  <c r="R19" i="3"/>
  <c r="R20" i="3"/>
  <c r="R14" i="3"/>
  <c r="R29" i="3"/>
  <c r="R30" i="3"/>
  <c r="X29" i="3"/>
  <c r="Z29" i="3"/>
  <c r="R13" i="3"/>
  <c r="Z22" i="3"/>
  <c r="Y22" i="3"/>
  <c r="Z27" i="3"/>
  <c r="X19" i="3"/>
  <c r="Z19" i="3"/>
  <c r="R16" i="3"/>
  <c r="Z20" i="3"/>
  <c r="X14" i="3"/>
  <c r="Z14" i="3"/>
  <c r="R15" i="3"/>
  <c r="R32" i="3" s="1"/>
  <c r="X23" i="3"/>
  <c r="Z23" i="3"/>
  <c r="X28" i="3"/>
  <c r="Z28" i="3"/>
  <c r="Z24" i="3"/>
  <c r="X18" i="3"/>
  <c r="Z18" i="3"/>
  <c r="Y26" i="3"/>
  <c r="R12" i="3"/>
  <c r="Z15" i="3"/>
  <c r="X24" i="3"/>
  <c r="V25" i="3"/>
  <c r="X13" i="3"/>
  <c r="Y13" i="3"/>
  <c r="X25" i="3"/>
  <c r="Y25" i="3"/>
  <c r="X30" i="3"/>
  <c r="Y30" i="3"/>
  <c r="X16" i="3"/>
  <c r="Y16" i="3"/>
  <c r="X21" i="3"/>
  <c r="Y21" i="3"/>
  <c r="X31" i="3"/>
  <c r="Y31" i="3"/>
  <c r="B32" i="3"/>
  <c r="L27" i="3" s="1"/>
  <c r="R26" i="3"/>
  <c r="R27" i="3"/>
  <c r="R24" i="3"/>
  <c r="R28" i="3"/>
  <c r="R23" i="3"/>
  <c r="R31" i="3"/>
  <c r="R18" i="3"/>
  <c r="Q32" i="3"/>
  <c r="AB35" i="3"/>
  <c r="AB32" i="3"/>
  <c r="J19" i="3"/>
  <c r="K19" i="3"/>
  <c r="J31" i="3"/>
  <c r="J16" i="3"/>
  <c r="K16" i="3"/>
  <c r="J17" i="3"/>
  <c r="K17" i="3"/>
  <c r="AC32" i="3"/>
  <c r="J13" i="3"/>
  <c r="K13" i="3"/>
  <c r="P35" i="3"/>
  <c r="K23" i="3"/>
  <c r="K22" i="3"/>
  <c r="K27" i="3"/>
  <c r="V27" i="3"/>
  <c r="J29" i="3"/>
  <c r="K29" i="3"/>
  <c r="K24" i="3"/>
  <c r="AD20" i="3"/>
  <c r="AD17" i="3"/>
  <c r="AD16" i="3"/>
  <c r="AD15" i="3"/>
  <c r="AD14" i="3"/>
  <c r="AD13" i="3"/>
  <c r="AD12" i="3"/>
  <c r="AD22" i="3"/>
  <c r="AD27" i="3"/>
  <c r="AD25" i="3"/>
  <c r="AD31" i="3"/>
  <c r="AD28" i="3"/>
  <c r="AD26" i="3"/>
  <c r="AD24" i="3"/>
  <c r="AD29" i="3"/>
  <c r="AD23" i="3"/>
  <c r="AD30" i="3"/>
  <c r="AD18" i="3"/>
  <c r="AD21" i="3"/>
  <c r="AD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X22" i="3"/>
  <c r="V22" i="3"/>
  <c r="J23" i="3"/>
  <c r="N32" i="3"/>
  <c r="V6" i="3"/>
  <c r="P32" i="3"/>
  <c r="J28" i="3"/>
  <c r="AC33" i="3" l="1"/>
  <c r="L30" i="3"/>
  <c r="L26" i="3"/>
  <c r="L23" i="3"/>
  <c r="L28" i="3"/>
  <c r="L16" i="3"/>
  <c r="Q33" i="3"/>
  <c r="Z32" i="3"/>
  <c r="K32" i="3"/>
  <c r="Y32" i="3"/>
  <c r="Y33" i="3" s="1"/>
  <c r="X35" i="3"/>
  <c r="V32" i="3"/>
  <c r="X32" i="3"/>
  <c r="J35" i="3"/>
  <c r="J32" i="3"/>
  <c r="L25" i="3"/>
  <c r="L24" i="3"/>
  <c r="L22" i="3"/>
  <c r="L21" i="3"/>
  <c r="L20" i="3"/>
  <c r="L18" i="3"/>
  <c r="L17" i="3"/>
  <c r="L15" i="3"/>
  <c r="L14" i="3"/>
  <c r="L13" i="3"/>
  <c r="L12" i="3"/>
  <c r="L32" i="3" s="1"/>
  <c r="L31" i="3"/>
  <c r="L19" i="3"/>
  <c r="L29" i="3"/>
  <c r="AD32" i="3"/>
  <c r="K33" i="3" l="1"/>
</calcChain>
</file>

<file path=xl/sharedStrings.xml><?xml version="1.0" encoding="utf-8"?>
<sst xmlns="http://schemas.openxmlformats.org/spreadsheetml/2006/main" count="44" uniqueCount="24">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</sst>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計測データ!$K$6:$K$32</c:f>
              <c:numCache>
                <c:formatCode>0.0_);[Red]\(0.0\)</c:formatCode>
                <c:ptCount val="27"/>
                <c:pt idx="0">
                  <c:v>9.0997839999999997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45.678978000000001</c:v>
                </c:pt>
                <c:pt idx="4">
                  <c:v>50.885121999999996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21.99541</c:v>
                </c:pt>
                <c:pt idx="13">
                  <c:v>15.497783999999999</c:v>
                </c:pt>
                <c:pt idx="14">
                  <c:v>25.929266000000002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77.132460000000009</c:v>
                </c:pt>
                <c:pt idx="18">
                  <c:v>79.933870000000013</c:v>
                </c:pt>
                <c:pt idx="19">
                  <c:v>68.429352000000009</c:v>
                </c:pt>
                <c:pt idx="20">
                  <c:v>74.649122000000006</c:v>
                </c:pt>
                <c:pt idx="21">
                  <c:v>47.188906000000003</c:v>
                </c:pt>
                <c:pt idx="22">
                  <c:v>41.804532000000002</c:v>
                </c:pt>
                <c:pt idx="23">
                  <c:v>62.349423999999999</c:v>
                </c:pt>
                <c:pt idx="24">
                  <c:v>45.08305</c:v>
                </c:pt>
                <c:pt idx="25">
                  <c:v>70.993122</c:v>
                </c:pt>
                <c:pt idx="26">
                  <c:v>57.024460000000005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計測データ!$M$6:$M$32</c:f>
              <c:numCache>
                <c:formatCode>General</c:formatCode>
                <c:ptCount val="27"/>
                <c:pt idx="0">
                  <c:v>6</c:v>
                </c:pt>
                <c:pt idx="1">
                  <c:v>11</c:v>
                </c:pt>
                <c:pt idx="2">
                  <c:v>13</c:v>
                </c:pt>
                <c:pt idx="3">
                  <c:v>13</c:v>
                </c:pt>
                <c:pt idx="4">
                  <c:v>28</c:v>
                </c:pt>
                <c:pt idx="5">
                  <c:v>22</c:v>
                </c:pt>
                <c:pt idx="6">
                  <c:v>12</c:v>
                </c:pt>
                <c:pt idx="7">
                  <c:v>20</c:v>
                </c:pt>
                <c:pt idx="8">
                  <c:v>19</c:v>
                </c:pt>
                <c:pt idx="9">
                  <c:v>20</c:v>
                </c:pt>
                <c:pt idx="10">
                  <c:v>19</c:v>
                </c:pt>
                <c:pt idx="11">
                  <c:v>20</c:v>
                </c:pt>
                <c:pt idx="12">
                  <c:v>13</c:v>
                </c:pt>
                <c:pt idx="13">
                  <c:v>10</c:v>
                </c:pt>
                <c:pt idx="14">
                  <c:v>18</c:v>
                </c:pt>
                <c:pt idx="15">
                  <c:v>20</c:v>
                </c:pt>
                <c:pt idx="16">
                  <c:v>28</c:v>
                </c:pt>
                <c:pt idx="17">
                  <c:v>4</c:v>
                </c:pt>
                <c:pt idx="18">
                  <c:v>15</c:v>
                </c:pt>
                <c:pt idx="19">
                  <c:v>2</c:v>
                </c:pt>
                <c:pt idx="20">
                  <c:v>7</c:v>
                </c:pt>
                <c:pt idx="21">
                  <c:v>14</c:v>
                </c:pt>
                <c:pt idx="22">
                  <c:v>16</c:v>
                </c:pt>
                <c:pt idx="23">
                  <c:v>21</c:v>
                </c:pt>
                <c:pt idx="24">
                  <c:v>15</c:v>
                </c:pt>
                <c:pt idx="25">
                  <c:v>28</c:v>
                </c:pt>
                <c:pt idx="26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5</c:v>
                </c:pt>
                <c:pt idx="3">
                  <c:v>12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36</c:v>
                </c:pt>
                <c:pt idx="10">
                  <c:v>21</c:v>
                </c:pt>
                <c:pt idx="11">
                  <c:v>33</c:v>
                </c:pt>
                <c:pt idx="12">
                  <c:v>26</c:v>
                </c:pt>
                <c:pt idx="13">
                  <c:v>32</c:v>
                </c:pt>
                <c:pt idx="14">
                  <c:v>25</c:v>
                </c:pt>
                <c:pt idx="15">
                  <c:v>21</c:v>
                </c:pt>
                <c:pt idx="16">
                  <c:v>30</c:v>
                </c:pt>
                <c:pt idx="17">
                  <c:v>14</c:v>
                </c:pt>
                <c:pt idx="18">
                  <c:v>9</c:v>
                </c:pt>
                <c:pt idx="19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20</c:v>
                </c:pt>
                <c:pt idx="1">
                  <c:v>19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13</c:v>
                </c:pt>
                <c:pt idx="6">
                  <c:v>10</c:v>
                </c:pt>
                <c:pt idx="7">
                  <c:v>18</c:v>
                </c:pt>
                <c:pt idx="8">
                  <c:v>20</c:v>
                </c:pt>
                <c:pt idx="9">
                  <c:v>28</c:v>
                </c:pt>
                <c:pt idx="10">
                  <c:v>4</c:v>
                </c:pt>
                <c:pt idx="11">
                  <c:v>15</c:v>
                </c:pt>
                <c:pt idx="12">
                  <c:v>2</c:v>
                </c:pt>
                <c:pt idx="13">
                  <c:v>7</c:v>
                </c:pt>
                <c:pt idx="14">
                  <c:v>14</c:v>
                </c:pt>
                <c:pt idx="15">
                  <c:v>16</c:v>
                </c:pt>
                <c:pt idx="16">
                  <c:v>21</c:v>
                </c:pt>
                <c:pt idx="17">
                  <c:v>15</c:v>
                </c:pt>
                <c:pt idx="18">
                  <c:v>28</c:v>
                </c:pt>
                <c:pt idx="19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比較!$AA$12:$AA$31</c:f>
              <c:numCache>
                <c:formatCode>General</c:formatCode>
                <c:ptCount val="20"/>
                <c:pt idx="0">
                  <c:v>19</c:v>
                </c:pt>
                <c:pt idx="1">
                  <c:v>15</c:v>
                </c:pt>
                <c:pt idx="2">
                  <c:v>23</c:v>
                </c:pt>
                <c:pt idx="3">
                  <c:v>18</c:v>
                </c:pt>
                <c:pt idx="4">
                  <c:v>21</c:v>
                </c:pt>
                <c:pt idx="5">
                  <c:v>9</c:v>
                </c:pt>
                <c:pt idx="6">
                  <c:v>14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60</c:v>
                </c:pt>
                <c:pt idx="11">
                  <c:v>59</c:v>
                </c:pt>
                <c:pt idx="12">
                  <c:v>43</c:v>
                </c:pt>
                <c:pt idx="13">
                  <c:v>46</c:v>
                </c:pt>
                <c:pt idx="14">
                  <c:v>31</c:v>
                </c:pt>
                <c:pt idx="15">
                  <c:v>33</c:v>
                </c:pt>
                <c:pt idx="16">
                  <c:v>40</c:v>
                </c:pt>
                <c:pt idx="17">
                  <c:v>42</c:v>
                </c:pt>
                <c:pt idx="18">
                  <c:v>33</c:v>
                </c:pt>
                <c:pt idx="19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-0.16666666666666666</c:v>
                </c:pt>
                <c:pt idx="3">
                  <c:v>9.0909090909090912E-2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2.8571428571428571E-2</c:v>
                </c:pt>
                <c:pt idx="10">
                  <c:v>-4.5454545454545456E-2</c:v>
                </c:pt>
                <c:pt idx="11">
                  <c:v>0</c:v>
                </c:pt>
                <c:pt idx="12">
                  <c:v>0.04</c:v>
                </c:pt>
                <c:pt idx="13">
                  <c:v>-3.0303030303030304E-2</c:v>
                </c:pt>
                <c:pt idx="14">
                  <c:v>4.1666666666666664E-2</c:v>
                </c:pt>
                <c:pt idx="15">
                  <c:v>-4.5454545454545456E-2</c:v>
                </c:pt>
                <c:pt idx="16">
                  <c:v>0</c:v>
                </c:pt>
                <c:pt idx="17">
                  <c:v>0</c:v>
                </c:pt>
                <c:pt idx="18">
                  <c:v>-0.1</c:v>
                </c:pt>
                <c:pt idx="19">
                  <c:v>6.6666666666666666E-2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-7.6923076923076927E-2</c:v>
                </c:pt>
                <c:pt idx="4">
                  <c:v>4.5454545454545456E-2</c:v>
                </c:pt>
                <c:pt idx="5">
                  <c:v>0</c:v>
                </c:pt>
                <c:pt idx="6">
                  <c:v>0</c:v>
                </c:pt>
                <c:pt idx="7">
                  <c:v>1.4084507042253521E-2</c:v>
                </c:pt>
                <c:pt idx="8">
                  <c:v>0</c:v>
                </c:pt>
                <c:pt idx="9">
                  <c:v>-1.6393442622950821E-2</c:v>
                </c:pt>
                <c:pt idx="10">
                  <c:v>2.8169014084507043E-2</c:v>
                </c:pt>
                <c:pt idx="11">
                  <c:v>-0.05</c:v>
                </c:pt>
                <c:pt idx="12">
                  <c:v>0</c:v>
                </c:pt>
                <c:pt idx="13">
                  <c:v>1.8518518518518517E-2</c:v>
                </c:pt>
                <c:pt idx="14">
                  <c:v>-2.5000000000000001E-2</c:v>
                </c:pt>
                <c:pt idx="15">
                  <c:v>1.4705882352941176E-2</c:v>
                </c:pt>
                <c:pt idx="16">
                  <c:v>-1.9607843137254902E-2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-0.375</c:v>
                </c:pt>
                <c:pt idx="1">
                  <c:v>-0.42424242424242425</c:v>
                </c:pt>
                <c:pt idx="2">
                  <c:v>-0.47368421052631576</c:v>
                </c:pt>
                <c:pt idx="3">
                  <c:v>-0.32142857142857145</c:v>
                </c:pt>
                <c:pt idx="4">
                  <c:v>-0.375</c:v>
                </c:pt>
                <c:pt idx="5">
                  <c:v>-0.23529411764705882</c:v>
                </c:pt>
                <c:pt idx="6">
                  <c:v>-0.375</c:v>
                </c:pt>
                <c:pt idx="7">
                  <c:v>-0.52631578947368418</c:v>
                </c:pt>
                <c:pt idx="8">
                  <c:v>-0.57446808510638303</c:v>
                </c:pt>
                <c:pt idx="9">
                  <c:v>-0.61111111111111116</c:v>
                </c:pt>
                <c:pt idx="10">
                  <c:v>-0.94594594594594594</c:v>
                </c:pt>
                <c:pt idx="11">
                  <c:v>-0.79729729729729726</c:v>
                </c:pt>
                <c:pt idx="12">
                  <c:v>-0.96825396825396826</c:v>
                </c:pt>
                <c:pt idx="13">
                  <c:v>-0.90789473684210531</c:v>
                </c:pt>
                <c:pt idx="14">
                  <c:v>-0.73076923076923073</c:v>
                </c:pt>
                <c:pt idx="15">
                  <c:v>-0.69230769230769229</c:v>
                </c:pt>
                <c:pt idx="16">
                  <c:v>-0.66666666666666663</c:v>
                </c:pt>
                <c:pt idx="17">
                  <c:v>-0.65909090909090906</c:v>
                </c:pt>
                <c:pt idx="18">
                  <c:v>-0.5757575757575758</c:v>
                </c:pt>
                <c:pt idx="19">
                  <c:v>-0.81034482758620685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0.0%</c:formatCode>
                <c:ptCount val="20"/>
                <c:pt idx="0">
                  <c:v>-0.36666666666666664</c:v>
                </c:pt>
                <c:pt idx="1">
                  <c:v>-0.34782608695652173</c:v>
                </c:pt>
                <c:pt idx="2">
                  <c:v>-0.20689655172413793</c:v>
                </c:pt>
                <c:pt idx="3">
                  <c:v>5.8823529411764705E-2</c:v>
                </c:pt>
                <c:pt idx="4">
                  <c:v>-0.36363636363636365</c:v>
                </c:pt>
                <c:pt idx="5">
                  <c:v>-0.1</c:v>
                </c:pt>
                <c:pt idx="6">
                  <c:v>-0.39130434782608697</c:v>
                </c:pt>
                <c:pt idx="7">
                  <c:v>3.5714285714285712E-2</c:v>
                </c:pt>
                <c:pt idx="8">
                  <c:v>-0.37254901960784315</c:v>
                </c:pt>
                <c:pt idx="9">
                  <c:v>-0.40350877192982454</c:v>
                </c:pt>
                <c:pt idx="10">
                  <c:v>7.1428571428571425E-2</c:v>
                </c:pt>
                <c:pt idx="11">
                  <c:v>0.34090909090909088</c:v>
                </c:pt>
                <c:pt idx="12">
                  <c:v>-0.35820895522388058</c:v>
                </c:pt>
                <c:pt idx="13">
                  <c:v>2.2222222222222223E-2</c:v>
                </c:pt>
                <c:pt idx="14">
                  <c:v>-0.20512820512820512</c:v>
                </c:pt>
                <c:pt idx="15">
                  <c:v>-0.23255813953488372</c:v>
                </c:pt>
                <c:pt idx="16">
                  <c:v>8.1081081081081086E-2</c:v>
                </c:pt>
                <c:pt idx="17">
                  <c:v>-0.10638297872340426</c:v>
                </c:pt>
                <c:pt idx="18">
                  <c:v>-0.4</c:v>
                </c:pt>
                <c:pt idx="19">
                  <c:v>-0.22916666666666666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12</c:v>
                </c:pt>
                <c:pt idx="4">
                  <c:v>23</c:v>
                </c:pt>
                <c:pt idx="5">
                  <c:v>49</c:v>
                </c:pt>
                <c:pt idx="6">
                  <c:v>56</c:v>
                </c:pt>
                <c:pt idx="7">
                  <c:v>72</c:v>
                </c:pt>
                <c:pt idx="8">
                  <c:v>73</c:v>
                </c:pt>
                <c:pt idx="9">
                  <c:v>60</c:v>
                </c:pt>
                <c:pt idx="10">
                  <c:v>73</c:v>
                </c:pt>
                <c:pt idx="11">
                  <c:v>38</c:v>
                </c:pt>
                <c:pt idx="12">
                  <c:v>35</c:v>
                </c:pt>
                <c:pt idx="13">
                  <c:v>55</c:v>
                </c:pt>
                <c:pt idx="14">
                  <c:v>39</c:v>
                </c:pt>
                <c:pt idx="15">
                  <c:v>69</c:v>
                </c:pt>
                <c:pt idx="16">
                  <c:v>50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LINE08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比較!$F$12:$F$31</c:f>
              <c:numCache>
                <c:formatCode>General</c:formatCode>
                <c:ptCount val="20"/>
                <c:pt idx="0">
                  <c:v>33</c:v>
                </c:pt>
                <c:pt idx="1">
                  <c:v>28</c:v>
                </c:pt>
                <c:pt idx="2">
                  <c:v>31</c:v>
                </c:pt>
                <c:pt idx="3">
                  <c:v>18</c:v>
                </c:pt>
                <c:pt idx="4">
                  <c:v>17</c:v>
                </c:pt>
                <c:pt idx="5">
                  <c:v>34</c:v>
                </c:pt>
                <c:pt idx="6">
                  <c:v>51</c:v>
                </c:pt>
                <c:pt idx="7">
                  <c:v>69</c:v>
                </c:pt>
                <c:pt idx="8">
                  <c:v>84</c:v>
                </c:pt>
                <c:pt idx="9">
                  <c:v>70</c:v>
                </c:pt>
                <c:pt idx="10">
                  <c:v>64</c:v>
                </c:pt>
                <c:pt idx="11">
                  <c:v>79</c:v>
                </c:pt>
                <c:pt idx="12">
                  <c:v>42</c:v>
                </c:pt>
                <c:pt idx="13">
                  <c:v>48</c:v>
                </c:pt>
                <c:pt idx="14">
                  <c:v>66</c:v>
                </c:pt>
                <c:pt idx="15">
                  <c:v>46</c:v>
                </c:pt>
                <c:pt idx="16">
                  <c:v>71</c:v>
                </c:pt>
                <c:pt idx="17">
                  <c:v>56</c:v>
                </c:pt>
                <c:pt idx="18">
                  <c:v>48</c:v>
                </c:pt>
                <c:pt idx="19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B8-48F5-B301-25959CAFF3B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比較!$U$12:$U$31</c:f>
              <c:numCache>
                <c:formatCode>General</c:formatCode>
                <c:ptCount val="20"/>
                <c:pt idx="0">
                  <c:v>22</c:v>
                </c:pt>
                <c:pt idx="1">
                  <c:v>16</c:v>
                </c:pt>
                <c:pt idx="2">
                  <c:v>20</c:v>
                </c:pt>
                <c:pt idx="3">
                  <c:v>21</c:v>
                </c:pt>
                <c:pt idx="4">
                  <c:v>9</c:v>
                </c:pt>
                <c:pt idx="5">
                  <c:v>28</c:v>
                </c:pt>
                <c:pt idx="6">
                  <c:v>31</c:v>
                </c:pt>
                <c:pt idx="7">
                  <c:v>44</c:v>
                </c:pt>
                <c:pt idx="8">
                  <c:v>45</c:v>
                </c:pt>
                <c:pt idx="9">
                  <c:v>39</c:v>
                </c:pt>
                <c:pt idx="10">
                  <c:v>39</c:v>
                </c:pt>
                <c:pt idx="11">
                  <c:v>40</c:v>
                </c:pt>
                <c:pt idx="12">
                  <c:v>25</c:v>
                </c:pt>
                <c:pt idx="13">
                  <c:v>27</c:v>
                </c:pt>
                <c:pt idx="14">
                  <c:v>43</c:v>
                </c:pt>
                <c:pt idx="15">
                  <c:v>24</c:v>
                </c:pt>
                <c:pt idx="16">
                  <c:v>46</c:v>
                </c:pt>
                <c:pt idx="17">
                  <c:v>31</c:v>
                </c:pt>
                <c:pt idx="18">
                  <c:v>27</c:v>
                </c:pt>
                <c:pt idx="1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B8-48F5-B301-25959CAFF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624114</xdr:colOff>
      <xdr:row>12</xdr:row>
      <xdr:rowOff>190047</xdr:rowOff>
    </xdr:from>
    <xdr:to>
      <xdr:col>20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215828</xdr:colOff>
      <xdr:row>1</xdr:row>
      <xdr:rowOff>6332</xdr:rowOff>
    </xdr:from>
    <xdr:to>
      <xdr:col>39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230522</xdr:colOff>
      <xdr:row>14</xdr:row>
      <xdr:rowOff>160083</xdr:rowOff>
    </xdr:from>
    <xdr:to>
      <xdr:col>39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211313</xdr:colOff>
      <xdr:row>28</xdr:row>
      <xdr:rowOff>115262</xdr:rowOff>
    </xdr:from>
    <xdr:to>
      <xdr:col>39</xdr:col>
      <xdr:colOff>39029</xdr:colOff>
      <xdr:row>41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334345</xdr:colOff>
      <xdr:row>35</xdr:row>
      <xdr:rowOff>59092</xdr:rowOff>
    </xdr:from>
    <xdr:to>
      <xdr:col>28</xdr:col>
      <xdr:colOff>909734</xdr:colOff>
      <xdr:row>47</xdr:row>
      <xdr:rowOff>3109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334345</xdr:colOff>
      <xdr:row>47</xdr:row>
      <xdr:rowOff>97971</xdr:rowOff>
    </xdr:from>
    <xdr:to>
      <xdr:col>28</xdr:col>
      <xdr:colOff>909734</xdr:colOff>
      <xdr:row>59</xdr:row>
      <xdr:rowOff>41987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237506</xdr:colOff>
      <xdr:row>1</xdr:row>
      <xdr:rowOff>9895</xdr:rowOff>
    </xdr:from>
    <xdr:to>
      <xdr:col>48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225489</xdr:colOff>
      <xdr:row>14</xdr:row>
      <xdr:rowOff>124408</xdr:rowOff>
    </xdr:from>
    <xdr:to>
      <xdr:col>48</xdr:col>
      <xdr:colOff>53205</xdr:colOff>
      <xdr:row>27</xdr:row>
      <xdr:rowOff>60763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67F781B6-C180-43C1-A584-4738802D4B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P35"/>
  <sheetViews>
    <sheetView workbookViewId="0">
      <selection activeCell="T6" sqref="T6"/>
    </sheetView>
  </sheetViews>
  <sheetFormatPr defaultRowHeight="18.45" x14ac:dyDescent="0.65"/>
  <sheetData>
    <row r="2" spans="1:16" x14ac:dyDescent="0.65">
      <c r="A2" s="1" t="s">
        <v>7</v>
      </c>
      <c r="B2" s="6" t="s">
        <v>1</v>
      </c>
      <c r="C2" s="6" t="s">
        <v>4</v>
      </c>
      <c r="D2" s="6" t="s">
        <v>5</v>
      </c>
      <c r="E2" s="7" t="s">
        <v>6</v>
      </c>
      <c r="F2" s="5" t="s">
        <v>2</v>
      </c>
      <c r="G2" s="5" t="s">
        <v>3</v>
      </c>
      <c r="H2" s="22" t="s">
        <v>21</v>
      </c>
      <c r="J2" s="8" t="s">
        <v>9</v>
      </c>
      <c r="K2" s="8"/>
      <c r="L2" s="5" t="s">
        <v>10</v>
      </c>
      <c r="M2" s="5" t="s">
        <v>11</v>
      </c>
      <c r="O2" t="s">
        <v>12</v>
      </c>
      <c r="P2">
        <v>0.41299999999999998</v>
      </c>
    </row>
    <row r="3" spans="1:16" x14ac:dyDescent="0.65">
      <c r="A3">
        <v>1</v>
      </c>
      <c r="B3">
        <v>12</v>
      </c>
      <c r="C3">
        <v>1</v>
      </c>
      <c r="D3">
        <v>5</v>
      </c>
      <c r="E3">
        <v>0</v>
      </c>
      <c r="F3">
        <v>8</v>
      </c>
      <c r="G3">
        <v>12</v>
      </c>
      <c r="H3">
        <v>0</v>
      </c>
      <c r="J3" s="15">
        <f>B3*P$2*P$3+D3*P$4</f>
        <v>9.0997839999999997</v>
      </c>
      <c r="K3" s="15"/>
      <c r="L3">
        <f t="shared" ref="L3:L32" si="0">F3</f>
        <v>8</v>
      </c>
      <c r="M3">
        <f t="shared" ref="M3:M32" si="1">G3</f>
        <v>12</v>
      </c>
      <c r="O3" t="s">
        <v>14</v>
      </c>
      <c r="P3">
        <v>0.91400000000000003</v>
      </c>
    </row>
    <row r="4" spans="1:16" x14ac:dyDescent="0.65">
      <c r="A4">
        <v>2</v>
      </c>
      <c r="B4">
        <v>7</v>
      </c>
      <c r="C4">
        <v>1</v>
      </c>
      <c r="D4">
        <v>16</v>
      </c>
      <c r="E4">
        <v>0</v>
      </c>
      <c r="F4">
        <v>8</v>
      </c>
      <c r="G4">
        <v>19</v>
      </c>
      <c r="H4">
        <v>0</v>
      </c>
      <c r="J4" s="15">
        <f t="shared" ref="J4:J32" si="2">B4*P$2*P$3+D4*P$4</f>
        <v>17.266373999999999</v>
      </c>
      <c r="K4" s="15"/>
      <c r="L4">
        <f t="shared" si="0"/>
        <v>8</v>
      </c>
      <c r="M4">
        <f t="shared" si="1"/>
        <v>19</v>
      </c>
      <c r="O4" t="s">
        <v>13</v>
      </c>
      <c r="P4">
        <v>0.91400000000000003</v>
      </c>
    </row>
    <row r="5" spans="1:16" x14ac:dyDescent="0.65">
      <c r="A5">
        <v>3</v>
      </c>
      <c r="B5">
        <v>11</v>
      </c>
      <c r="C5">
        <v>0</v>
      </c>
      <c r="D5">
        <v>27</v>
      </c>
      <c r="E5">
        <v>0</v>
      </c>
      <c r="F5">
        <v>14</v>
      </c>
      <c r="G5">
        <v>12</v>
      </c>
      <c r="H5">
        <v>4</v>
      </c>
      <c r="J5" s="15">
        <f t="shared" si="2"/>
        <v>28.830302000000003</v>
      </c>
      <c r="K5" s="15"/>
      <c r="L5">
        <f t="shared" si="0"/>
        <v>14</v>
      </c>
      <c r="M5">
        <f t="shared" si="1"/>
        <v>12</v>
      </c>
    </row>
    <row r="6" spans="1:16" x14ac:dyDescent="0.65">
      <c r="A6">
        <v>4</v>
      </c>
      <c r="B6">
        <v>29</v>
      </c>
      <c r="C6">
        <v>1</v>
      </c>
      <c r="D6">
        <v>38</v>
      </c>
      <c r="E6">
        <v>2</v>
      </c>
      <c r="F6">
        <v>22</v>
      </c>
      <c r="G6">
        <v>6</v>
      </c>
      <c r="H6">
        <v>12</v>
      </c>
      <c r="J6" s="15">
        <f t="shared" si="2"/>
        <v>45.678978000000001</v>
      </c>
      <c r="K6" s="16">
        <f>J3</f>
        <v>9.0997839999999997</v>
      </c>
      <c r="L6">
        <f t="shared" si="0"/>
        <v>22</v>
      </c>
      <c r="M6">
        <f t="shared" si="1"/>
        <v>6</v>
      </c>
    </row>
    <row r="7" spans="1:16" x14ac:dyDescent="0.65">
      <c r="A7">
        <v>5</v>
      </c>
      <c r="B7">
        <v>21</v>
      </c>
      <c r="C7">
        <v>2</v>
      </c>
      <c r="D7">
        <v>47</v>
      </c>
      <c r="E7">
        <v>5</v>
      </c>
      <c r="F7">
        <v>29</v>
      </c>
      <c r="G7">
        <v>11</v>
      </c>
      <c r="H7">
        <v>19</v>
      </c>
      <c r="J7" s="15">
        <f t="shared" si="2"/>
        <v>50.885121999999996</v>
      </c>
      <c r="K7" s="16">
        <f t="shared" ref="K7:K32" si="3">J4</f>
        <v>17.266373999999999</v>
      </c>
      <c r="L7">
        <f t="shared" si="0"/>
        <v>29</v>
      </c>
      <c r="M7">
        <f t="shared" si="1"/>
        <v>11</v>
      </c>
    </row>
    <row r="8" spans="1:16" x14ac:dyDescent="0.65">
      <c r="A8">
        <v>6</v>
      </c>
      <c r="B8">
        <v>19</v>
      </c>
      <c r="C8">
        <v>3</v>
      </c>
      <c r="D8">
        <v>25</v>
      </c>
      <c r="E8">
        <v>1</v>
      </c>
      <c r="F8">
        <v>34</v>
      </c>
      <c r="G8">
        <v>13</v>
      </c>
      <c r="H8">
        <v>16</v>
      </c>
      <c r="J8" s="15">
        <f t="shared" si="2"/>
        <v>30.022158000000001</v>
      </c>
      <c r="K8" s="16">
        <f t="shared" si="3"/>
        <v>28.830302000000003</v>
      </c>
      <c r="L8">
        <f t="shared" si="0"/>
        <v>34</v>
      </c>
      <c r="M8">
        <f t="shared" si="1"/>
        <v>13</v>
      </c>
    </row>
    <row r="9" spans="1:16" x14ac:dyDescent="0.65">
      <c r="A9">
        <v>7</v>
      </c>
      <c r="B9">
        <v>11</v>
      </c>
      <c r="C9">
        <v>2</v>
      </c>
      <c r="D9">
        <v>27</v>
      </c>
      <c r="E9">
        <v>2</v>
      </c>
      <c r="F9">
        <v>18</v>
      </c>
      <c r="G9">
        <v>13</v>
      </c>
      <c r="H9">
        <v>38</v>
      </c>
      <c r="J9" s="15">
        <f t="shared" si="2"/>
        <v>28.830302000000003</v>
      </c>
      <c r="K9" s="16">
        <f t="shared" si="3"/>
        <v>45.678978000000001</v>
      </c>
      <c r="L9">
        <f t="shared" si="0"/>
        <v>18</v>
      </c>
      <c r="M9">
        <f t="shared" si="1"/>
        <v>13</v>
      </c>
    </row>
    <row r="10" spans="1:16" x14ac:dyDescent="0.65">
      <c r="A10">
        <v>8</v>
      </c>
      <c r="B10">
        <v>13</v>
      </c>
      <c r="C10">
        <v>0</v>
      </c>
      <c r="D10">
        <v>24</v>
      </c>
      <c r="E10">
        <v>3</v>
      </c>
      <c r="F10">
        <v>18</v>
      </c>
      <c r="G10">
        <v>28</v>
      </c>
      <c r="H10">
        <v>30</v>
      </c>
      <c r="J10" s="15">
        <f t="shared" si="2"/>
        <v>26.843266</v>
      </c>
      <c r="K10" s="16">
        <f t="shared" si="3"/>
        <v>50.885121999999996</v>
      </c>
      <c r="L10">
        <f t="shared" si="0"/>
        <v>18</v>
      </c>
      <c r="M10">
        <f t="shared" si="1"/>
        <v>28</v>
      </c>
    </row>
    <row r="11" spans="1:16" x14ac:dyDescent="0.65">
      <c r="A11">
        <v>9</v>
      </c>
      <c r="B11">
        <v>17</v>
      </c>
      <c r="C11">
        <v>1</v>
      </c>
      <c r="D11">
        <v>28</v>
      </c>
      <c r="E11">
        <v>1</v>
      </c>
      <c r="F11">
        <v>15</v>
      </c>
      <c r="G11">
        <v>22</v>
      </c>
      <c r="H11">
        <v>22</v>
      </c>
      <c r="J11" s="15">
        <f t="shared" si="2"/>
        <v>32.009194000000001</v>
      </c>
      <c r="K11" s="16">
        <f t="shared" si="3"/>
        <v>30.022158000000001</v>
      </c>
      <c r="L11">
        <f t="shared" si="0"/>
        <v>15</v>
      </c>
      <c r="M11">
        <f t="shared" si="1"/>
        <v>22</v>
      </c>
    </row>
    <row r="12" spans="1:16" x14ac:dyDescent="0.65">
      <c r="A12">
        <v>10</v>
      </c>
      <c r="B12">
        <v>12</v>
      </c>
      <c r="C12">
        <v>3</v>
      </c>
      <c r="D12">
        <v>34</v>
      </c>
      <c r="E12">
        <v>1</v>
      </c>
      <c r="F12">
        <v>15</v>
      </c>
      <c r="G12">
        <v>12</v>
      </c>
      <c r="H12">
        <v>16</v>
      </c>
      <c r="J12" s="15">
        <f t="shared" si="2"/>
        <v>35.605784</v>
      </c>
      <c r="K12" s="16">
        <f t="shared" si="3"/>
        <v>28.830302000000003</v>
      </c>
      <c r="L12">
        <f t="shared" si="0"/>
        <v>15</v>
      </c>
      <c r="M12">
        <f t="shared" si="1"/>
        <v>12</v>
      </c>
    </row>
    <row r="13" spans="1:16" x14ac:dyDescent="0.65">
      <c r="A13">
        <v>11</v>
      </c>
      <c r="B13">
        <v>13</v>
      </c>
      <c r="C13">
        <v>3</v>
      </c>
      <c r="D13">
        <v>26</v>
      </c>
      <c r="E13">
        <v>3</v>
      </c>
      <c r="F13">
        <v>22</v>
      </c>
      <c r="G13">
        <v>20</v>
      </c>
      <c r="H13">
        <v>19</v>
      </c>
      <c r="J13" s="15">
        <f t="shared" si="2"/>
        <v>28.671265999999999</v>
      </c>
      <c r="K13" s="16">
        <f t="shared" si="3"/>
        <v>26.843266</v>
      </c>
      <c r="L13">
        <f t="shared" si="0"/>
        <v>22</v>
      </c>
      <c r="M13">
        <f t="shared" si="1"/>
        <v>20</v>
      </c>
    </row>
    <row r="14" spans="1:16" x14ac:dyDescent="0.65">
      <c r="A14">
        <v>12</v>
      </c>
      <c r="B14">
        <v>12</v>
      </c>
      <c r="C14">
        <v>4</v>
      </c>
      <c r="D14">
        <v>20</v>
      </c>
      <c r="E14">
        <v>2</v>
      </c>
      <c r="F14">
        <v>16</v>
      </c>
      <c r="G14">
        <v>19</v>
      </c>
      <c r="H14">
        <v>15</v>
      </c>
      <c r="J14" s="15">
        <f t="shared" si="2"/>
        <v>22.809784000000001</v>
      </c>
      <c r="K14" s="16">
        <f t="shared" si="3"/>
        <v>32.009194000000001</v>
      </c>
      <c r="L14">
        <f t="shared" si="0"/>
        <v>16</v>
      </c>
      <c r="M14">
        <f t="shared" si="1"/>
        <v>19</v>
      </c>
    </row>
    <row r="15" spans="1:16" x14ac:dyDescent="0.65">
      <c r="A15">
        <v>13</v>
      </c>
      <c r="B15">
        <v>5</v>
      </c>
      <c r="C15">
        <v>2</v>
      </c>
      <c r="D15">
        <v>22</v>
      </c>
      <c r="E15">
        <v>0</v>
      </c>
      <c r="F15">
        <v>20</v>
      </c>
      <c r="G15">
        <v>20</v>
      </c>
      <c r="H15">
        <v>23</v>
      </c>
      <c r="J15" s="15">
        <f t="shared" si="2"/>
        <v>21.99541</v>
      </c>
      <c r="K15" s="16">
        <f t="shared" si="3"/>
        <v>35.605784</v>
      </c>
      <c r="L15">
        <f t="shared" si="0"/>
        <v>20</v>
      </c>
      <c r="M15">
        <f t="shared" si="1"/>
        <v>20</v>
      </c>
    </row>
    <row r="16" spans="1:16" x14ac:dyDescent="0.65">
      <c r="A16">
        <v>14</v>
      </c>
      <c r="B16">
        <v>12</v>
      </c>
      <c r="C16">
        <v>2</v>
      </c>
      <c r="D16">
        <v>12</v>
      </c>
      <c r="E16">
        <v>1</v>
      </c>
      <c r="F16">
        <v>21</v>
      </c>
      <c r="G16">
        <v>19</v>
      </c>
      <c r="H16">
        <v>18</v>
      </c>
      <c r="J16" s="15">
        <f t="shared" si="2"/>
        <v>15.497783999999999</v>
      </c>
      <c r="K16" s="16">
        <f t="shared" si="3"/>
        <v>28.671265999999999</v>
      </c>
      <c r="L16">
        <f t="shared" si="0"/>
        <v>21</v>
      </c>
      <c r="M16">
        <f t="shared" si="1"/>
        <v>19</v>
      </c>
    </row>
    <row r="17" spans="1:13" x14ac:dyDescent="0.65">
      <c r="A17">
        <v>15</v>
      </c>
      <c r="B17">
        <v>13</v>
      </c>
      <c r="C17">
        <v>0</v>
      </c>
      <c r="D17">
        <v>23</v>
      </c>
      <c r="E17">
        <v>4</v>
      </c>
      <c r="F17">
        <v>9</v>
      </c>
      <c r="G17">
        <v>20</v>
      </c>
      <c r="H17">
        <v>21</v>
      </c>
      <c r="J17" s="15">
        <f t="shared" si="2"/>
        <v>25.929266000000002</v>
      </c>
      <c r="K17" s="16">
        <f t="shared" si="3"/>
        <v>22.809784000000001</v>
      </c>
      <c r="L17">
        <f t="shared" si="0"/>
        <v>9</v>
      </c>
      <c r="M17">
        <f t="shared" si="1"/>
        <v>20</v>
      </c>
    </row>
    <row r="18" spans="1:13" x14ac:dyDescent="0.65">
      <c r="A18">
        <v>16</v>
      </c>
      <c r="B18">
        <v>20</v>
      </c>
      <c r="C18">
        <v>5</v>
      </c>
      <c r="D18">
        <v>49</v>
      </c>
      <c r="E18">
        <v>4</v>
      </c>
      <c r="F18">
        <v>28</v>
      </c>
      <c r="G18">
        <v>13</v>
      </c>
      <c r="H18">
        <v>9</v>
      </c>
      <c r="J18" s="15">
        <f t="shared" si="2"/>
        <v>52.335639999999998</v>
      </c>
      <c r="K18" s="16">
        <f t="shared" si="3"/>
        <v>21.99541</v>
      </c>
      <c r="L18">
        <f t="shared" si="0"/>
        <v>28</v>
      </c>
      <c r="M18">
        <f t="shared" si="1"/>
        <v>13</v>
      </c>
    </row>
    <row r="19" spans="1:13" x14ac:dyDescent="0.65">
      <c r="A19">
        <v>17</v>
      </c>
      <c r="B19">
        <v>31</v>
      </c>
      <c r="C19">
        <v>1</v>
      </c>
      <c r="D19">
        <v>56</v>
      </c>
      <c r="E19">
        <v>5</v>
      </c>
      <c r="F19">
        <v>31</v>
      </c>
      <c r="G19">
        <v>10</v>
      </c>
      <c r="H19">
        <v>14</v>
      </c>
      <c r="J19" s="15">
        <f t="shared" si="2"/>
        <v>62.885942</v>
      </c>
      <c r="K19" s="16">
        <f t="shared" si="3"/>
        <v>15.497783999999999</v>
      </c>
      <c r="L19">
        <f t="shared" si="0"/>
        <v>31</v>
      </c>
      <c r="M19">
        <f t="shared" si="1"/>
        <v>10</v>
      </c>
    </row>
    <row r="20" spans="1:13" x14ac:dyDescent="0.65">
      <c r="A20">
        <v>18</v>
      </c>
      <c r="B20">
        <v>30</v>
      </c>
      <c r="C20">
        <v>3</v>
      </c>
      <c r="D20">
        <v>72</v>
      </c>
      <c r="E20">
        <v>5</v>
      </c>
      <c r="F20">
        <v>44</v>
      </c>
      <c r="G20">
        <v>18</v>
      </c>
      <c r="H20">
        <v>29</v>
      </c>
      <c r="J20" s="15">
        <f t="shared" si="2"/>
        <v>77.132460000000009</v>
      </c>
      <c r="K20" s="16">
        <f t="shared" si="3"/>
        <v>25.929266000000002</v>
      </c>
      <c r="L20">
        <f t="shared" si="0"/>
        <v>44</v>
      </c>
      <c r="M20">
        <f t="shared" si="1"/>
        <v>18</v>
      </c>
    </row>
    <row r="21" spans="1:13" x14ac:dyDescent="0.65">
      <c r="A21">
        <v>19</v>
      </c>
      <c r="B21">
        <v>35</v>
      </c>
      <c r="C21">
        <v>2</v>
      </c>
      <c r="D21">
        <v>73</v>
      </c>
      <c r="E21">
        <v>2</v>
      </c>
      <c r="F21">
        <v>45</v>
      </c>
      <c r="G21">
        <v>20</v>
      </c>
      <c r="H21">
        <v>32</v>
      </c>
      <c r="J21" s="15">
        <f t="shared" si="2"/>
        <v>79.933870000000013</v>
      </c>
      <c r="K21" s="16">
        <f t="shared" si="3"/>
        <v>52.335639999999998</v>
      </c>
      <c r="L21">
        <f t="shared" si="0"/>
        <v>45</v>
      </c>
      <c r="M21">
        <f t="shared" si="1"/>
        <v>20</v>
      </c>
    </row>
    <row r="22" spans="1:13" x14ac:dyDescent="0.65">
      <c r="A22">
        <v>20</v>
      </c>
      <c r="B22">
        <v>36</v>
      </c>
      <c r="C22">
        <v>7</v>
      </c>
      <c r="D22">
        <v>60</v>
      </c>
      <c r="E22">
        <v>3</v>
      </c>
      <c r="F22">
        <v>39</v>
      </c>
      <c r="G22">
        <v>28</v>
      </c>
      <c r="H22">
        <v>34</v>
      </c>
      <c r="J22" s="15">
        <f t="shared" si="2"/>
        <v>68.429352000000009</v>
      </c>
      <c r="K22" s="16">
        <f t="shared" si="3"/>
        <v>62.885942</v>
      </c>
      <c r="L22">
        <f t="shared" si="0"/>
        <v>39</v>
      </c>
      <c r="M22">
        <f t="shared" si="1"/>
        <v>28</v>
      </c>
    </row>
    <row r="23" spans="1:13" x14ac:dyDescent="0.65">
      <c r="A23">
        <v>21</v>
      </c>
      <c r="B23">
        <v>21</v>
      </c>
      <c r="C23">
        <v>1</v>
      </c>
      <c r="D23">
        <v>73</v>
      </c>
      <c r="E23">
        <v>3</v>
      </c>
      <c r="F23">
        <v>39</v>
      </c>
      <c r="G23">
        <v>4</v>
      </c>
      <c r="H23">
        <v>60</v>
      </c>
      <c r="J23" s="15">
        <f t="shared" si="2"/>
        <v>74.649122000000006</v>
      </c>
      <c r="K23" s="16">
        <f t="shared" si="3"/>
        <v>77.132460000000009</v>
      </c>
      <c r="L23">
        <f t="shared" si="0"/>
        <v>39</v>
      </c>
      <c r="M23">
        <f t="shared" si="1"/>
        <v>4</v>
      </c>
    </row>
    <row r="24" spans="1:13" x14ac:dyDescent="0.65">
      <c r="A24">
        <v>22</v>
      </c>
      <c r="B24">
        <v>33</v>
      </c>
      <c r="C24">
        <v>2</v>
      </c>
      <c r="D24">
        <v>38</v>
      </c>
      <c r="E24">
        <v>8</v>
      </c>
      <c r="F24">
        <v>40</v>
      </c>
      <c r="G24">
        <v>15</v>
      </c>
      <c r="H24">
        <v>59</v>
      </c>
      <c r="J24" s="15">
        <f t="shared" si="2"/>
        <v>47.188906000000003</v>
      </c>
      <c r="K24" s="16">
        <f t="shared" si="3"/>
        <v>79.933870000000013</v>
      </c>
      <c r="L24">
        <f t="shared" si="0"/>
        <v>40</v>
      </c>
      <c r="M24">
        <f t="shared" si="1"/>
        <v>15</v>
      </c>
    </row>
    <row r="25" spans="1:13" x14ac:dyDescent="0.65">
      <c r="A25">
        <v>23</v>
      </c>
      <c r="B25">
        <v>26</v>
      </c>
      <c r="C25">
        <v>1</v>
      </c>
      <c r="D25">
        <v>35</v>
      </c>
      <c r="E25">
        <v>9</v>
      </c>
      <c r="F25">
        <v>25</v>
      </c>
      <c r="G25">
        <v>2</v>
      </c>
      <c r="H25">
        <v>43</v>
      </c>
      <c r="J25" s="15">
        <f t="shared" si="2"/>
        <v>41.804532000000002</v>
      </c>
      <c r="K25" s="16">
        <f t="shared" si="3"/>
        <v>68.429352000000009</v>
      </c>
      <c r="L25">
        <f t="shared" si="0"/>
        <v>25</v>
      </c>
      <c r="M25">
        <f t="shared" si="1"/>
        <v>2</v>
      </c>
    </row>
    <row r="26" spans="1:13" x14ac:dyDescent="0.65">
      <c r="A26">
        <v>24</v>
      </c>
      <c r="B26">
        <v>32</v>
      </c>
      <c r="C26">
        <v>3</v>
      </c>
      <c r="D26">
        <v>55</v>
      </c>
      <c r="E26">
        <v>2</v>
      </c>
      <c r="F26">
        <v>27</v>
      </c>
      <c r="G26">
        <v>7</v>
      </c>
      <c r="H26">
        <v>46</v>
      </c>
      <c r="J26" s="15">
        <f t="shared" si="2"/>
        <v>62.349423999999999</v>
      </c>
      <c r="K26" s="16">
        <f t="shared" si="3"/>
        <v>74.649122000000006</v>
      </c>
      <c r="L26">
        <f t="shared" si="0"/>
        <v>27</v>
      </c>
      <c r="M26">
        <f t="shared" si="1"/>
        <v>7</v>
      </c>
    </row>
    <row r="27" spans="1:13" x14ac:dyDescent="0.65">
      <c r="A27">
        <v>25</v>
      </c>
      <c r="B27">
        <v>25</v>
      </c>
      <c r="C27">
        <v>1</v>
      </c>
      <c r="D27">
        <v>39</v>
      </c>
      <c r="E27">
        <v>2</v>
      </c>
      <c r="F27">
        <v>43</v>
      </c>
      <c r="G27">
        <v>14</v>
      </c>
      <c r="H27">
        <v>31</v>
      </c>
      <c r="J27" s="15">
        <f t="shared" si="2"/>
        <v>45.08305</v>
      </c>
      <c r="K27" s="16">
        <f t="shared" si="3"/>
        <v>47.188906000000003</v>
      </c>
      <c r="L27">
        <f t="shared" si="0"/>
        <v>43</v>
      </c>
      <c r="M27">
        <f t="shared" si="1"/>
        <v>14</v>
      </c>
    </row>
    <row r="28" spans="1:13" x14ac:dyDescent="0.65">
      <c r="A28">
        <v>26</v>
      </c>
      <c r="B28">
        <v>21</v>
      </c>
      <c r="C28">
        <v>0</v>
      </c>
      <c r="D28">
        <v>69</v>
      </c>
      <c r="E28">
        <v>2</v>
      </c>
      <c r="F28">
        <v>24</v>
      </c>
      <c r="G28">
        <v>16</v>
      </c>
      <c r="H28">
        <v>33</v>
      </c>
      <c r="J28" s="15">
        <f t="shared" si="2"/>
        <v>70.993122</v>
      </c>
      <c r="K28" s="16">
        <f t="shared" si="3"/>
        <v>41.804532000000002</v>
      </c>
      <c r="L28">
        <f t="shared" si="0"/>
        <v>24</v>
      </c>
      <c r="M28">
        <f t="shared" si="1"/>
        <v>16</v>
      </c>
    </row>
    <row r="29" spans="1:13" x14ac:dyDescent="0.65">
      <c r="A29">
        <v>27</v>
      </c>
      <c r="B29">
        <v>30</v>
      </c>
      <c r="C29">
        <v>2</v>
      </c>
      <c r="D29">
        <v>50</v>
      </c>
      <c r="E29">
        <v>2</v>
      </c>
      <c r="F29">
        <v>46</v>
      </c>
      <c r="G29">
        <v>21</v>
      </c>
      <c r="H29">
        <v>40</v>
      </c>
      <c r="J29" s="15">
        <f t="shared" si="2"/>
        <v>57.024460000000005</v>
      </c>
      <c r="K29" s="16">
        <f t="shared" si="3"/>
        <v>62.349423999999999</v>
      </c>
      <c r="L29">
        <f t="shared" si="0"/>
        <v>46</v>
      </c>
      <c r="M29">
        <f t="shared" si="1"/>
        <v>21</v>
      </c>
    </row>
    <row r="30" spans="1:13" x14ac:dyDescent="0.65">
      <c r="A30">
        <v>28</v>
      </c>
      <c r="B30">
        <v>14</v>
      </c>
      <c r="C30">
        <v>3</v>
      </c>
      <c r="D30">
        <v>47</v>
      </c>
      <c r="E30">
        <v>2</v>
      </c>
      <c r="F30">
        <v>31</v>
      </c>
      <c r="G30">
        <v>15</v>
      </c>
      <c r="H30">
        <v>42</v>
      </c>
      <c r="J30" s="15">
        <f t="shared" si="2"/>
        <v>48.242747999999999</v>
      </c>
      <c r="K30" s="16">
        <f t="shared" si="3"/>
        <v>45.08305</v>
      </c>
      <c r="L30">
        <f t="shared" si="0"/>
        <v>31</v>
      </c>
      <c r="M30">
        <f t="shared" si="1"/>
        <v>15</v>
      </c>
    </row>
    <row r="31" spans="1:13" x14ac:dyDescent="0.65">
      <c r="A31">
        <v>29</v>
      </c>
      <c r="B31">
        <v>9</v>
      </c>
      <c r="C31">
        <v>0</v>
      </c>
      <c r="D31">
        <v>27</v>
      </c>
      <c r="E31">
        <v>0</v>
      </c>
      <c r="F31">
        <v>27</v>
      </c>
      <c r="G31">
        <v>28</v>
      </c>
      <c r="H31">
        <v>33</v>
      </c>
      <c r="J31" s="15">
        <f t="shared" si="2"/>
        <v>28.075338000000002</v>
      </c>
      <c r="K31" s="16">
        <f t="shared" si="3"/>
        <v>70.993122</v>
      </c>
      <c r="L31">
        <f t="shared" si="0"/>
        <v>27</v>
      </c>
      <c r="M31">
        <f t="shared" si="1"/>
        <v>28</v>
      </c>
    </row>
    <row r="32" spans="1:13" x14ac:dyDescent="0.65">
      <c r="A32">
        <v>30</v>
      </c>
      <c r="B32">
        <v>16</v>
      </c>
      <c r="C32">
        <v>1</v>
      </c>
      <c r="D32">
        <v>15</v>
      </c>
      <c r="E32">
        <v>3</v>
      </c>
      <c r="F32">
        <v>17</v>
      </c>
      <c r="G32">
        <v>11</v>
      </c>
      <c r="H32">
        <v>37</v>
      </c>
      <c r="J32" s="15">
        <f t="shared" si="2"/>
        <v>19.749712000000002</v>
      </c>
      <c r="K32" s="16">
        <f t="shared" si="3"/>
        <v>57.024460000000005</v>
      </c>
      <c r="L32">
        <f t="shared" si="0"/>
        <v>17</v>
      </c>
      <c r="M32">
        <f t="shared" si="1"/>
        <v>11</v>
      </c>
    </row>
    <row r="33" spans="11:11" x14ac:dyDescent="0.65">
      <c r="K33" s="16"/>
    </row>
    <row r="34" spans="11:11" x14ac:dyDescent="0.65">
      <c r="K34" s="16"/>
    </row>
    <row r="35" spans="11:11" x14ac:dyDescent="0.65">
      <c r="K35" s="16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D39"/>
  <sheetViews>
    <sheetView tabSelected="1" zoomScale="70" zoomScaleNormal="70" workbookViewId="0">
      <selection activeCell="H2" sqref="H2:H31"/>
    </sheetView>
  </sheetViews>
  <sheetFormatPr defaultRowHeight="18.45" x14ac:dyDescent="0.65"/>
  <cols>
    <col min="27" max="28" width="12.42578125" bestFit="1" customWidth="1"/>
    <col min="29" max="29" width="13.7109375" customWidth="1"/>
  </cols>
  <sheetData>
    <row r="1" spans="1:30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計測データ!B2</f>
        <v>LINE01</v>
      </c>
      <c r="J1" s="17" t="s">
        <v>8</v>
      </c>
      <c r="K1" s="17"/>
      <c r="L1" s="17"/>
      <c r="M1" s="17" t="str">
        <f>計測データ!C2</f>
        <v>LINE07</v>
      </c>
      <c r="N1" s="17"/>
      <c r="O1" s="17" t="str">
        <f>計測データ!D2</f>
        <v>LINE11</v>
      </c>
      <c r="P1" s="17"/>
      <c r="Q1" s="17"/>
      <c r="R1" s="17"/>
      <c r="S1" s="17" t="str">
        <f>計測データ!E2</f>
        <v>LINE12</v>
      </c>
      <c r="T1" s="17"/>
      <c r="U1" s="17" t="str">
        <f>計測データ!F2</f>
        <v>LINE08</v>
      </c>
      <c r="V1" s="17"/>
      <c r="W1" s="17" t="str">
        <f>計測データ!G2</f>
        <v>LINE04</v>
      </c>
      <c r="X1" s="17" t="s">
        <v>8</v>
      </c>
      <c r="Y1" s="17"/>
      <c r="Z1" s="17"/>
      <c r="AA1" s="17" t="s">
        <v>22</v>
      </c>
      <c r="AB1" s="17" t="s">
        <v>8</v>
      </c>
    </row>
    <row r="2" spans="1:30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計測データ!B3</f>
        <v>12</v>
      </c>
      <c r="J2" s="29">
        <f t="shared" ref="J2:J31" si="0">(I2-B2)/B2</f>
        <v>9.0909090909090912E-2</v>
      </c>
      <c r="K2" s="48"/>
      <c r="L2" s="48"/>
      <c r="M2" s="27">
        <f>計測データ!C3</f>
        <v>1</v>
      </c>
      <c r="N2" s="29">
        <f>(M2-C2)/C2</f>
        <v>0</v>
      </c>
      <c r="O2" s="27">
        <f>計測データ!D3</f>
        <v>5</v>
      </c>
      <c r="P2" s="29">
        <f>(O2-D2)/D2</f>
        <v>0</v>
      </c>
      <c r="Q2" s="48"/>
      <c r="R2" s="48"/>
      <c r="S2" s="27">
        <f>計測データ!E3</f>
        <v>0</v>
      </c>
      <c r="T2" s="29"/>
      <c r="U2" s="27">
        <f>計測データ!F3</f>
        <v>8</v>
      </c>
      <c r="V2" s="29">
        <f t="shared" ref="V2:V31" si="1">(U2-F2)/F2</f>
        <v>3</v>
      </c>
      <c r="W2" s="27">
        <f>計測データ!G3</f>
        <v>12</v>
      </c>
      <c r="X2" s="29"/>
      <c r="Y2" s="29"/>
      <c r="Z2" s="29"/>
      <c r="AA2" s="27">
        <f>計測データ!H3</f>
        <v>0</v>
      </c>
      <c r="AB2" s="29"/>
      <c r="AC2" s="34"/>
      <c r="AD2" s="35"/>
    </row>
    <row r="3" spans="1:30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計測データ!B4</f>
        <v>7</v>
      </c>
      <c r="J3" s="30">
        <f t="shared" si="0"/>
        <v>0</v>
      </c>
      <c r="K3" s="49"/>
      <c r="L3" s="49"/>
      <c r="M3">
        <f>計測データ!C4</f>
        <v>1</v>
      </c>
      <c r="N3" s="30">
        <f>(M3-C3)/C3</f>
        <v>0</v>
      </c>
      <c r="O3">
        <f>計測データ!D4</f>
        <v>16</v>
      </c>
      <c r="P3" s="30">
        <f t="shared" ref="P3:P31" si="2">(O3-D3)/D3</f>
        <v>0</v>
      </c>
      <c r="Q3" s="49"/>
      <c r="R3" s="49"/>
      <c r="S3">
        <f>計測データ!E4</f>
        <v>0</v>
      </c>
      <c r="T3" s="30"/>
      <c r="U3">
        <f>計測データ!F4</f>
        <v>8</v>
      </c>
      <c r="V3" s="30">
        <f>(U3-F3)/F3</f>
        <v>-0.38461538461538464</v>
      </c>
      <c r="W3">
        <f>計測データ!G4</f>
        <v>19</v>
      </c>
      <c r="X3" s="30"/>
      <c r="Y3" s="30"/>
      <c r="Z3" s="30"/>
      <c r="AA3">
        <f>計測データ!H4</f>
        <v>0</v>
      </c>
      <c r="AB3" s="30"/>
      <c r="AC3" s="36"/>
      <c r="AD3" s="37"/>
    </row>
    <row r="4" spans="1:30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計測データ!B5</f>
        <v>11</v>
      </c>
      <c r="J4" s="30">
        <f t="shared" si="0"/>
        <v>0</v>
      </c>
      <c r="K4" s="49"/>
      <c r="L4" s="49"/>
      <c r="M4">
        <f>計測データ!C5</f>
        <v>0</v>
      </c>
      <c r="N4" s="30"/>
      <c r="O4">
        <f>計測データ!D5</f>
        <v>27</v>
      </c>
      <c r="P4" s="30">
        <f t="shared" si="2"/>
        <v>0</v>
      </c>
      <c r="Q4" s="49"/>
      <c r="R4" s="49"/>
      <c r="S4">
        <f>計測データ!E5</f>
        <v>0</v>
      </c>
      <c r="T4" s="30"/>
      <c r="U4">
        <f>計測データ!F5</f>
        <v>14</v>
      </c>
      <c r="V4" s="30">
        <f t="shared" si="1"/>
        <v>-0.46153846153846156</v>
      </c>
      <c r="W4">
        <f>計測データ!G5</f>
        <v>12</v>
      </c>
      <c r="X4" s="30">
        <f t="shared" ref="X4:X31" si="3">(W4-G4)/G4</f>
        <v>2</v>
      </c>
      <c r="Y4" s="30"/>
      <c r="Z4" s="30"/>
      <c r="AA4">
        <f>計測データ!H5</f>
        <v>4</v>
      </c>
      <c r="AB4" s="30">
        <f t="shared" ref="AB4:AB31" si="4">(AA4-H4)/H4</f>
        <v>0</v>
      </c>
      <c r="AC4" s="36"/>
      <c r="AD4" s="37"/>
    </row>
    <row r="5" spans="1:30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計測データ!B6</f>
        <v>29</v>
      </c>
      <c r="J5" s="30">
        <f t="shared" si="0"/>
        <v>3.5714285714285712E-2</v>
      </c>
      <c r="K5" s="49"/>
      <c r="L5" s="49"/>
      <c r="M5">
        <f>計測データ!C6</f>
        <v>1</v>
      </c>
      <c r="N5" s="30">
        <f>(M5-C5)/C5</f>
        <v>0</v>
      </c>
      <c r="O5">
        <f>計測データ!D6</f>
        <v>38</v>
      </c>
      <c r="P5" s="30">
        <f t="shared" si="2"/>
        <v>0</v>
      </c>
      <c r="Q5" s="49"/>
      <c r="R5" s="49"/>
      <c r="S5">
        <f>計測データ!E6</f>
        <v>2</v>
      </c>
      <c r="T5" s="30">
        <f t="shared" ref="T5:T13" si="5">(S5-E5)/E5</f>
        <v>0</v>
      </c>
      <c r="U5">
        <f>計測データ!F6</f>
        <v>22</v>
      </c>
      <c r="V5" s="30">
        <f t="shared" si="1"/>
        <v>4.7619047619047616E-2</v>
      </c>
      <c r="W5">
        <f>計測データ!G6</f>
        <v>6</v>
      </c>
      <c r="X5" s="30">
        <f t="shared" si="3"/>
        <v>-0.53846153846153844</v>
      </c>
      <c r="Y5" s="30"/>
      <c r="Z5" s="30"/>
      <c r="AA5">
        <f>計測データ!H6</f>
        <v>12</v>
      </c>
      <c r="AB5" s="30">
        <f t="shared" si="4"/>
        <v>-0.2</v>
      </c>
      <c r="AC5" s="36"/>
      <c r="AD5" s="37"/>
    </row>
    <row r="6" spans="1:30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計測データ!B7</f>
        <v>21</v>
      </c>
      <c r="J6" s="30">
        <f t="shared" si="0"/>
        <v>-4.5454545454545456E-2</v>
      </c>
      <c r="K6" s="49"/>
      <c r="L6" s="49"/>
      <c r="M6">
        <f>計測データ!C7</f>
        <v>2</v>
      </c>
      <c r="N6" s="30">
        <f>(M6-C6)/C6</f>
        <v>0</v>
      </c>
      <c r="O6">
        <f>計測データ!D7</f>
        <v>47</v>
      </c>
      <c r="P6" s="30">
        <f t="shared" si="2"/>
        <v>0</v>
      </c>
      <c r="Q6" s="49"/>
      <c r="R6" s="49"/>
      <c r="S6">
        <f>計測データ!E7</f>
        <v>5</v>
      </c>
      <c r="T6" s="30">
        <f t="shared" si="5"/>
        <v>0</v>
      </c>
      <c r="U6">
        <f>計測データ!F7</f>
        <v>29</v>
      </c>
      <c r="V6" s="30">
        <f t="shared" si="1"/>
        <v>-0.35555555555555557</v>
      </c>
      <c r="W6">
        <f>計測データ!G7</f>
        <v>11</v>
      </c>
      <c r="X6" s="30">
        <f t="shared" si="3"/>
        <v>-0.47619047619047616</v>
      </c>
      <c r="Y6" s="30"/>
      <c r="Z6" s="30"/>
      <c r="AA6">
        <f>計測データ!H7</f>
        <v>19</v>
      </c>
      <c r="AB6" s="30">
        <f t="shared" si="4"/>
        <v>5.5555555555555552E-2</v>
      </c>
      <c r="AC6" s="36"/>
      <c r="AD6" s="37"/>
    </row>
    <row r="7" spans="1:30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計測データ!B8</f>
        <v>19</v>
      </c>
      <c r="J7" s="30">
        <f t="shared" si="0"/>
        <v>0</v>
      </c>
      <c r="K7" s="49"/>
      <c r="L7" s="49"/>
      <c r="M7">
        <f>計測データ!C8</f>
        <v>3</v>
      </c>
      <c r="N7" s="30">
        <f>(M7-C7)/C7</f>
        <v>0</v>
      </c>
      <c r="O7">
        <f>計測データ!D8</f>
        <v>25</v>
      </c>
      <c r="P7" s="30">
        <f t="shared" si="2"/>
        <v>0</v>
      </c>
      <c r="Q7" s="49"/>
      <c r="R7" s="49"/>
      <c r="S7">
        <f>計測データ!E8</f>
        <v>1</v>
      </c>
      <c r="T7" s="30">
        <f t="shared" si="5"/>
        <v>0</v>
      </c>
      <c r="U7">
        <f>計測データ!F8</f>
        <v>34</v>
      </c>
      <c r="V7" s="30">
        <f t="shared" si="1"/>
        <v>-0.2608695652173913</v>
      </c>
      <c r="W7">
        <f>計測データ!G8</f>
        <v>13</v>
      </c>
      <c r="X7" s="30">
        <f t="shared" si="3"/>
        <v>-0.5</v>
      </c>
      <c r="Y7" s="30"/>
      <c r="Z7" s="30"/>
      <c r="AA7">
        <f>計測データ!H8</f>
        <v>16</v>
      </c>
      <c r="AB7" s="30">
        <f t="shared" si="4"/>
        <v>-0.2</v>
      </c>
      <c r="AC7" s="36"/>
      <c r="AD7" s="37"/>
    </row>
    <row r="8" spans="1:30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計測データ!B9</f>
        <v>11</v>
      </c>
      <c r="J8" s="30">
        <f t="shared" si="0"/>
        <v>0</v>
      </c>
      <c r="K8" s="49"/>
      <c r="L8" s="49"/>
      <c r="M8">
        <f>計測データ!C9</f>
        <v>2</v>
      </c>
      <c r="N8" s="30">
        <f>(M8-C8)/C8</f>
        <v>0</v>
      </c>
      <c r="O8">
        <f>計測データ!D9</f>
        <v>27</v>
      </c>
      <c r="P8" s="30">
        <f t="shared" si="2"/>
        <v>0</v>
      </c>
      <c r="Q8" s="49"/>
      <c r="R8" s="49"/>
      <c r="S8">
        <f>計測データ!E9</f>
        <v>2</v>
      </c>
      <c r="T8" s="30">
        <f t="shared" si="5"/>
        <v>0</v>
      </c>
      <c r="U8">
        <f>計測データ!F9</f>
        <v>18</v>
      </c>
      <c r="V8" s="30">
        <f t="shared" si="1"/>
        <v>-0.45454545454545453</v>
      </c>
      <c r="W8">
        <f>計測データ!G9</f>
        <v>13</v>
      </c>
      <c r="X8" s="30">
        <f t="shared" si="3"/>
        <v>-0.69047619047619047</v>
      </c>
      <c r="Y8" s="30"/>
      <c r="Z8" s="30"/>
      <c r="AA8">
        <f>計測データ!H9</f>
        <v>38</v>
      </c>
      <c r="AB8" s="30">
        <f t="shared" si="4"/>
        <v>-9.5238095238095233E-2</v>
      </c>
      <c r="AC8" s="36"/>
      <c r="AD8" s="37"/>
    </row>
    <row r="9" spans="1:30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計測データ!B10</f>
        <v>13</v>
      </c>
      <c r="J9" s="30">
        <f t="shared" si="0"/>
        <v>0</v>
      </c>
      <c r="K9" s="49"/>
      <c r="L9" s="49"/>
      <c r="M9">
        <f>計測データ!C10</f>
        <v>0</v>
      </c>
      <c r="N9" s="30"/>
      <c r="O9">
        <f>計測データ!D10</f>
        <v>24</v>
      </c>
      <c r="P9" s="30">
        <f t="shared" si="2"/>
        <v>0</v>
      </c>
      <c r="Q9" s="49"/>
      <c r="R9" s="49"/>
      <c r="S9">
        <f>計測データ!E10</f>
        <v>3</v>
      </c>
      <c r="T9" s="30">
        <f t="shared" si="5"/>
        <v>0</v>
      </c>
      <c r="U9">
        <f>計測データ!F10</f>
        <v>18</v>
      </c>
      <c r="V9" s="30">
        <f t="shared" si="1"/>
        <v>-0.4</v>
      </c>
      <c r="W9">
        <f>計測データ!G10</f>
        <v>28</v>
      </c>
      <c r="X9" s="30">
        <f t="shared" si="3"/>
        <v>-0.36363636363636365</v>
      </c>
      <c r="Y9" s="30"/>
      <c r="Z9" s="30"/>
      <c r="AA9">
        <f>計測データ!H10</f>
        <v>30</v>
      </c>
      <c r="AB9" s="30">
        <f t="shared" si="4"/>
        <v>0</v>
      </c>
      <c r="AC9" s="36"/>
      <c r="AD9" s="37"/>
    </row>
    <row r="10" spans="1:30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計測データ!B11</f>
        <v>17</v>
      </c>
      <c r="J10" s="30">
        <f t="shared" si="0"/>
        <v>0</v>
      </c>
      <c r="K10" s="49"/>
      <c r="L10" s="49"/>
      <c r="M10">
        <f>計測データ!C11</f>
        <v>1</v>
      </c>
      <c r="N10" s="30">
        <f t="shared" ref="N10:N15" si="6">(M10-C10)/C10</f>
        <v>0</v>
      </c>
      <c r="O10">
        <f>計測データ!D11</f>
        <v>28</v>
      </c>
      <c r="P10" s="30">
        <f t="shared" si="2"/>
        <v>0</v>
      </c>
      <c r="Q10" s="49"/>
      <c r="R10" s="49"/>
      <c r="S10">
        <f>計測データ!E11</f>
        <v>1</v>
      </c>
      <c r="T10" s="30">
        <f t="shared" si="5"/>
        <v>0</v>
      </c>
      <c r="U10">
        <f>計測データ!F11</f>
        <v>15</v>
      </c>
      <c r="V10" s="30">
        <f t="shared" si="1"/>
        <v>-0.5161290322580645</v>
      </c>
      <c r="W10">
        <f>計測データ!G11</f>
        <v>22</v>
      </c>
      <c r="X10" s="30">
        <f t="shared" si="3"/>
        <v>-0.37142857142857144</v>
      </c>
      <c r="Y10" s="30"/>
      <c r="Z10" s="30"/>
      <c r="AA10">
        <f>計測データ!H11</f>
        <v>22</v>
      </c>
      <c r="AB10" s="30">
        <f t="shared" si="4"/>
        <v>-0.18518518518518517</v>
      </c>
      <c r="AC10" s="36"/>
      <c r="AD10" s="37"/>
    </row>
    <row r="11" spans="1:30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計測データ!B12</f>
        <v>12</v>
      </c>
      <c r="J11" s="31">
        <f t="shared" si="0"/>
        <v>0</v>
      </c>
      <c r="K11" s="50"/>
      <c r="L11" s="50"/>
      <c r="M11" s="1">
        <f>計測データ!C12</f>
        <v>3</v>
      </c>
      <c r="N11" s="31">
        <f t="shared" si="6"/>
        <v>0</v>
      </c>
      <c r="O11" s="1">
        <f>計測データ!D12</f>
        <v>34</v>
      </c>
      <c r="P11" s="31">
        <f t="shared" si="2"/>
        <v>0</v>
      </c>
      <c r="Q11" s="50"/>
      <c r="R11" s="50"/>
      <c r="S11" s="1">
        <f>計測データ!E12</f>
        <v>1</v>
      </c>
      <c r="T11" s="31">
        <f t="shared" si="5"/>
        <v>0</v>
      </c>
      <c r="U11" s="1">
        <f>計測データ!F12</f>
        <v>15</v>
      </c>
      <c r="V11" s="31">
        <f t="shared" si="1"/>
        <v>-0.60526315789473684</v>
      </c>
      <c r="W11" s="1">
        <f>計測データ!G12</f>
        <v>12</v>
      </c>
      <c r="X11" s="31">
        <f t="shared" si="3"/>
        <v>-0.58620689655172409</v>
      </c>
      <c r="Y11" s="31"/>
      <c r="Z11" s="31"/>
      <c r="AA11" s="1">
        <f>計測データ!H12</f>
        <v>16</v>
      </c>
      <c r="AB11" s="31">
        <f t="shared" si="4"/>
        <v>-0.27272727272727271</v>
      </c>
      <c r="AC11" s="38"/>
      <c r="AD11" s="39"/>
    </row>
    <row r="12" spans="1:30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計測データ!B13</f>
        <v>13</v>
      </c>
      <c r="J12" s="32">
        <f t="shared" si="0"/>
        <v>0</v>
      </c>
      <c r="K12" s="51">
        <f t="shared" ref="K12:K30" si="7">(B12-I12)*(B12-I12)</f>
        <v>0</v>
      </c>
      <c r="L12" s="51">
        <f t="shared" ref="L12:L31" si="8">(B12-B$32)*(B12-B$32)</f>
        <v>75.689999999999984</v>
      </c>
      <c r="M12" s="27">
        <f>計測データ!C13</f>
        <v>3</v>
      </c>
      <c r="N12" s="29">
        <f t="shared" si="6"/>
        <v>0</v>
      </c>
      <c r="O12" s="27">
        <f>計測データ!D13</f>
        <v>26</v>
      </c>
      <c r="P12" s="32">
        <f t="shared" si="2"/>
        <v>0</v>
      </c>
      <c r="Q12" s="51">
        <f>(D12-O12)*(D12-O12)</f>
        <v>0</v>
      </c>
      <c r="R12" s="51">
        <f>(D12-D$32)*(D12-D$32)</f>
        <v>290.70249999999993</v>
      </c>
      <c r="S12" s="27">
        <f>計測データ!E13</f>
        <v>3</v>
      </c>
      <c r="T12" s="29">
        <f t="shared" si="5"/>
        <v>0</v>
      </c>
      <c r="U12" s="27">
        <f>計測データ!F13</f>
        <v>22</v>
      </c>
      <c r="V12" s="29">
        <f t="shared" si="1"/>
        <v>-0.33333333333333331</v>
      </c>
      <c r="W12" s="27">
        <f>計測データ!G13</f>
        <v>20</v>
      </c>
      <c r="X12" s="33">
        <f t="shared" si="3"/>
        <v>-0.375</v>
      </c>
      <c r="Y12" s="40">
        <f>(G12-W12)*(G12-W12)</f>
        <v>144</v>
      </c>
      <c r="Z12" s="41">
        <f>(G12-G$32)*(G12-G$32)</f>
        <v>280.5625</v>
      </c>
      <c r="AA12" s="27">
        <f>計測データ!H13</f>
        <v>19</v>
      </c>
      <c r="AB12" s="33">
        <f t="shared" si="4"/>
        <v>-0.36666666666666664</v>
      </c>
      <c r="AC12" s="40">
        <f t="shared" ref="AC12:AC21" si="9">(H12-AA12)*(H12-AA12)</f>
        <v>121</v>
      </c>
      <c r="AD12" s="41">
        <f t="shared" ref="AD12:AD21" si="10">(H12-H$32)*(H12-H$32)</f>
        <v>82.810000000000031</v>
      </c>
    </row>
    <row r="13" spans="1:30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計測データ!B14</f>
        <v>12</v>
      </c>
      <c r="J13" s="11">
        <f t="shared" si="0"/>
        <v>0</v>
      </c>
      <c r="K13" s="52">
        <f t="shared" si="7"/>
        <v>0</v>
      </c>
      <c r="L13" s="52">
        <f t="shared" si="8"/>
        <v>94.089999999999989</v>
      </c>
      <c r="M13">
        <f>計測データ!C14</f>
        <v>4</v>
      </c>
      <c r="N13" s="30">
        <f t="shared" si="6"/>
        <v>0</v>
      </c>
      <c r="O13">
        <f>計測データ!D14</f>
        <v>20</v>
      </c>
      <c r="P13" s="11">
        <f t="shared" si="2"/>
        <v>0</v>
      </c>
      <c r="Q13" s="52">
        <f t="shared" ref="Q13:Q31" si="11">(D13-O13)*(D13-O13)</f>
        <v>0</v>
      </c>
      <c r="R13" s="52">
        <f>(D13-D$32)*(D13-D$32)</f>
        <v>531.3024999999999</v>
      </c>
      <c r="S13">
        <f>計測データ!E14</f>
        <v>2</v>
      </c>
      <c r="T13" s="30">
        <f t="shared" si="5"/>
        <v>0</v>
      </c>
      <c r="U13">
        <f>計測データ!F14</f>
        <v>16</v>
      </c>
      <c r="V13" s="30">
        <f t="shared" si="1"/>
        <v>-0.42857142857142855</v>
      </c>
      <c r="W13">
        <f>計測データ!G14</f>
        <v>19</v>
      </c>
      <c r="X13" s="13">
        <f t="shared" si="3"/>
        <v>-0.42424242424242425</v>
      </c>
      <c r="Y13" s="42">
        <f t="shared" ref="Y13:Y31" si="12">(G13-W13)*(G13-W13)</f>
        <v>196</v>
      </c>
      <c r="Z13" s="43">
        <f t="shared" ref="Z13:Z31" si="13">(G13-G$32)*(G13-G$32)</f>
        <v>248.0625</v>
      </c>
      <c r="AA13">
        <f>計測データ!H14</f>
        <v>15</v>
      </c>
      <c r="AB13" s="13">
        <f t="shared" si="4"/>
        <v>-0.34782608695652173</v>
      </c>
      <c r="AC13" s="42">
        <f t="shared" si="9"/>
        <v>64</v>
      </c>
      <c r="AD13" s="43">
        <f t="shared" si="10"/>
        <v>259.21000000000004</v>
      </c>
    </row>
    <row r="14" spans="1:30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計測データ!B15</f>
        <v>5</v>
      </c>
      <c r="J14" s="11">
        <f t="shared" si="0"/>
        <v>-0.16666666666666666</v>
      </c>
      <c r="K14" s="52">
        <f t="shared" si="7"/>
        <v>1</v>
      </c>
      <c r="L14" s="52">
        <f t="shared" si="8"/>
        <v>246.48999999999998</v>
      </c>
      <c r="M14">
        <f>計測データ!C15</f>
        <v>2</v>
      </c>
      <c r="N14" s="30">
        <f t="shared" si="6"/>
        <v>0</v>
      </c>
      <c r="O14">
        <f>計測データ!D15</f>
        <v>22</v>
      </c>
      <c r="P14" s="11">
        <f t="shared" si="2"/>
        <v>0</v>
      </c>
      <c r="Q14" s="52">
        <f t="shared" si="11"/>
        <v>0</v>
      </c>
      <c r="R14" s="52">
        <f t="shared" ref="R14:R31" si="14">(D14-D$32)*(D14-D$32)</f>
        <v>443.10249999999991</v>
      </c>
      <c r="S14">
        <f>計測データ!E15</f>
        <v>0</v>
      </c>
      <c r="T14" s="30"/>
      <c r="U14">
        <f>計測データ!F15</f>
        <v>20</v>
      </c>
      <c r="V14" s="30">
        <f t="shared" si="1"/>
        <v>-0.35483870967741937</v>
      </c>
      <c r="W14">
        <f>計測データ!G15</f>
        <v>20</v>
      </c>
      <c r="X14" s="13">
        <f t="shared" si="3"/>
        <v>-0.47368421052631576</v>
      </c>
      <c r="Y14" s="42">
        <f t="shared" si="12"/>
        <v>324</v>
      </c>
      <c r="Z14" s="43">
        <f t="shared" si="13"/>
        <v>115.5625</v>
      </c>
      <c r="AA14">
        <f>計測データ!H15</f>
        <v>23</v>
      </c>
      <c r="AB14" s="13">
        <f t="shared" si="4"/>
        <v>-0.20689655172413793</v>
      </c>
      <c r="AC14" s="42">
        <f t="shared" si="9"/>
        <v>36</v>
      </c>
      <c r="AD14" s="43">
        <f t="shared" si="10"/>
        <v>102.01000000000003</v>
      </c>
    </row>
    <row r="15" spans="1:30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計測データ!B16</f>
        <v>12</v>
      </c>
      <c r="J15" s="11">
        <f t="shared" si="0"/>
        <v>9.0909090909090912E-2</v>
      </c>
      <c r="K15" s="52">
        <f t="shared" si="7"/>
        <v>1</v>
      </c>
      <c r="L15" s="52">
        <f t="shared" si="8"/>
        <v>114.48999999999998</v>
      </c>
      <c r="M15">
        <f>計測データ!C16</f>
        <v>2</v>
      </c>
      <c r="N15" s="30">
        <f t="shared" si="6"/>
        <v>0</v>
      </c>
      <c r="O15">
        <f>計測データ!D16</f>
        <v>12</v>
      </c>
      <c r="P15" s="11">
        <f t="shared" si="2"/>
        <v>-7.6923076923076927E-2</v>
      </c>
      <c r="Q15" s="52">
        <f t="shared" si="11"/>
        <v>1</v>
      </c>
      <c r="R15" s="52">
        <f t="shared" si="14"/>
        <v>903.00249999999983</v>
      </c>
      <c r="S15">
        <f>計測データ!E16</f>
        <v>1</v>
      </c>
      <c r="T15" s="30">
        <f t="shared" ref="T15:T29" si="15">(S15-E15)/E15</f>
        <v>0</v>
      </c>
      <c r="U15">
        <f>計測データ!F16</f>
        <v>21</v>
      </c>
      <c r="V15" s="30">
        <f t="shared" si="1"/>
        <v>0.16666666666666666</v>
      </c>
      <c r="W15">
        <f>計測データ!G16</f>
        <v>19</v>
      </c>
      <c r="X15" s="13">
        <f t="shared" si="3"/>
        <v>-0.32142857142857145</v>
      </c>
      <c r="Y15" s="42">
        <f t="shared" si="12"/>
        <v>81</v>
      </c>
      <c r="Z15" s="43">
        <f t="shared" si="13"/>
        <v>430.5625</v>
      </c>
      <c r="AA15">
        <f>計測データ!H16</f>
        <v>18</v>
      </c>
      <c r="AB15" s="13">
        <f t="shared" si="4"/>
        <v>5.8823529411764705E-2</v>
      </c>
      <c r="AC15" s="42">
        <f t="shared" si="9"/>
        <v>1</v>
      </c>
      <c r="AD15" s="43">
        <f t="shared" si="10"/>
        <v>488.41000000000008</v>
      </c>
    </row>
    <row r="16" spans="1:30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計測データ!B17</f>
        <v>13</v>
      </c>
      <c r="J16" s="11">
        <f t="shared" si="0"/>
        <v>0</v>
      </c>
      <c r="K16" s="52">
        <f t="shared" si="7"/>
        <v>0</v>
      </c>
      <c r="L16" s="52">
        <f t="shared" si="8"/>
        <v>75.689999999999984</v>
      </c>
      <c r="M16">
        <f>計測データ!C17</f>
        <v>0</v>
      </c>
      <c r="N16" s="30"/>
      <c r="O16">
        <f>計測データ!D17</f>
        <v>23</v>
      </c>
      <c r="P16" s="11">
        <f t="shared" si="2"/>
        <v>4.5454545454545456E-2</v>
      </c>
      <c r="Q16" s="52">
        <f t="shared" si="11"/>
        <v>1</v>
      </c>
      <c r="R16" s="52">
        <f t="shared" si="14"/>
        <v>443.10249999999991</v>
      </c>
      <c r="S16">
        <f>計測データ!E17</f>
        <v>4</v>
      </c>
      <c r="T16" s="30">
        <f t="shared" si="15"/>
        <v>0</v>
      </c>
      <c r="U16">
        <f>計測データ!F17</f>
        <v>9</v>
      </c>
      <c r="V16" s="30">
        <f t="shared" si="1"/>
        <v>-0.47058823529411764</v>
      </c>
      <c r="W16">
        <f>計測データ!G17</f>
        <v>20</v>
      </c>
      <c r="X16" s="13">
        <f t="shared" si="3"/>
        <v>-0.375</v>
      </c>
      <c r="Y16" s="42">
        <f t="shared" si="12"/>
        <v>144</v>
      </c>
      <c r="Z16" s="43">
        <f t="shared" si="13"/>
        <v>280.5625</v>
      </c>
      <c r="AA16">
        <f>計測データ!H17</f>
        <v>21</v>
      </c>
      <c r="AB16" s="13">
        <f t="shared" si="4"/>
        <v>-0.36363636363636365</v>
      </c>
      <c r="AC16" s="42">
        <f t="shared" si="9"/>
        <v>144</v>
      </c>
      <c r="AD16" s="43">
        <f t="shared" si="10"/>
        <v>37.210000000000015</v>
      </c>
    </row>
    <row r="17" spans="1:30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計測データ!B18</f>
        <v>20</v>
      </c>
      <c r="J17" s="11">
        <f t="shared" si="0"/>
        <v>0</v>
      </c>
      <c r="K17" s="52">
        <f t="shared" si="7"/>
        <v>0</v>
      </c>
      <c r="L17" s="52">
        <f t="shared" si="8"/>
        <v>2.8899999999999975</v>
      </c>
      <c r="M17">
        <f>計測データ!C18</f>
        <v>5</v>
      </c>
      <c r="N17" s="30">
        <f t="shared" ref="N17:N26" si="16">(M17-C17)/C17</f>
        <v>0</v>
      </c>
      <c r="O17">
        <f>計測データ!D18</f>
        <v>49</v>
      </c>
      <c r="P17" s="11">
        <f t="shared" si="2"/>
        <v>0</v>
      </c>
      <c r="Q17" s="52">
        <f t="shared" si="11"/>
        <v>0</v>
      </c>
      <c r="R17" s="52">
        <f t="shared" si="14"/>
        <v>35.402500000000032</v>
      </c>
      <c r="S17">
        <f>計測データ!E18</f>
        <v>4</v>
      </c>
      <c r="T17" s="30">
        <f t="shared" si="15"/>
        <v>0</v>
      </c>
      <c r="U17">
        <f>計測データ!F18</f>
        <v>28</v>
      </c>
      <c r="V17" s="30">
        <f t="shared" si="1"/>
        <v>-0.17647058823529413</v>
      </c>
      <c r="W17">
        <f>計測データ!G18</f>
        <v>13</v>
      </c>
      <c r="X17" s="13">
        <f t="shared" si="3"/>
        <v>-0.23529411764705882</v>
      </c>
      <c r="Y17" s="42">
        <f t="shared" si="12"/>
        <v>16</v>
      </c>
      <c r="Z17" s="43">
        <f t="shared" si="13"/>
        <v>1008.0625</v>
      </c>
      <c r="AA17">
        <f>計測データ!H18</f>
        <v>9</v>
      </c>
      <c r="AB17" s="13">
        <f t="shared" si="4"/>
        <v>-0.1</v>
      </c>
      <c r="AC17" s="42">
        <f t="shared" si="9"/>
        <v>1</v>
      </c>
      <c r="AD17" s="43">
        <f t="shared" si="10"/>
        <v>846.81000000000006</v>
      </c>
    </row>
    <row r="18" spans="1:30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計測データ!B19</f>
        <v>31</v>
      </c>
      <c r="J18" s="11">
        <f t="shared" si="0"/>
        <v>0</v>
      </c>
      <c r="K18" s="52">
        <f t="shared" si="7"/>
        <v>0</v>
      </c>
      <c r="L18" s="52">
        <f t="shared" si="8"/>
        <v>86.490000000000009</v>
      </c>
      <c r="M18">
        <f>計測データ!C19</f>
        <v>1</v>
      </c>
      <c r="N18" s="30">
        <f t="shared" si="16"/>
        <v>0</v>
      </c>
      <c r="O18">
        <f>計測データ!D19</f>
        <v>56</v>
      </c>
      <c r="P18" s="11">
        <f t="shared" si="2"/>
        <v>0</v>
      </c>
      <c r="Q18" s="52">
        <f>(D18-O18)*(D18-O18)</f>
        <v>0</v>
      </c>
      <c r="R18" s="52">
        <f t="shared" si="14"/>
        <v>167.70250000000007</v>
      </c>
      <c r="S18">
        <f>計測データ!E19</f>
        <v>5</v>
      </c>
      <c r="T18" s="30">
        <f t="shared" si="15"/>
        <v>0</v>
      </c>
      <c r="U18">
        <f>計測データ!F19</f>
        <v>31</v>
      </c>
      <c r="V18" s="30">
        <f t="shared" si="1"/>
        <v>-0.39215686274509803</v>
      </c>
      <c r="W18">
        <f>計測データ!G19</f>
        <v>10</v>
      </c>
      <c r="X18" s="13">
        <f t="shared" si="3"/>
        <v>-0.375</v>
      </c>
      <c r="Y18" s="42">
        <f t="shared" si="12"/>
        <v>36</v>
      </c>
      <c r="Z18" s="43">
        <f t="shared" si="13"/>
        <v>1072.5625</v>
      </c>
      <c r="AA18">
        <f>計測データ!H19</f>
        <v>14</v>
      </c>
      <c r="AB18" s="13">
        <f t="shared" si="4"/>
        <v>-0.39130434782608697</v>
      </c>
      <c r="AC18" s="42">
        <f t="shared" si="9"/>
        <v>81</v>
      </c>
      <c r="AD18" s="43">
        <f t="shared" si="10"/>
        <v>259.21000000000004</v>
      </c>
    </row>
    <row r="19" spans="1:30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計測データ!B20</f>
        <v>30</v>
      </c>
      <c r="J19" s="11">
        <f t="shared" si="0"/>
        <v>0</v>
      </c>
      <c r="K19" s="52">
        <f t="shared" si="7"/>
        <v>0</v>
      </c>
      <c r="L19" s="52">
        <f t="shared" si="8"/>
        <v>68.890000000000015</v>
      </c>
      <c r="M19">
        <f>計測データ!C20</f>
        <v>3</v>
      </c>
      <c r="N19" s="30">
        <f t="shared" si="16"/>
        <v>0</v>
      </c>
      <c r="O19">
        <f>計測データ!D20</f>
        <v>72</v>
      </c>
      <c r="P19" s="11">
        <f t="shared" si="2"/>
        <v>1.4084507042253521E-2</v>
      </c>
      <c r="Q19" s="52">
        <f t="shared" si="11"/>
        <v>1</v>
      </c>
      <c r="R19" s="52">
        <f t="shared" si="14"/>
        <v>781.20250000000021</v>
      </c>
      <c r="S19">
        <f>計測データ!E20</f>
        <v>5</v>
      </c>
      <c r="T19" s="30">
        <f t="shared" si="15"/>
        <v>0</v>
      </c>
      <c r="U19">
        <f>計測データ!F20</f>
        <v>44</v>
      </c>
      <c r="V19" s="30">
        <f t="shared" si="1"/>
        <v>-0.36231884057971014</v>
      </c>
      <c r="W19">
        <f>計測データ!G20</f>
        <v>18</v>
      </c>
      <c r="X19" s="13">
        <f t="shared" si="3"/>
        <v>-0.52631578947368418</v>
      </c>
      <c r="Y19" s="42">
        <f t="shared" si="12"/>
        <v>400</v>
      </c>
      <c r="Z19" s="43">
        <f t="shared" si="13"/>
        <v>115.5625</v>
      </c>
      <c r="AA19">
        <f>計測データ!H20</f>
        <v>29</v>
      </c>
      <c r="AB19" s="13">
        <f t="shared" si="4"/>
        <v>3.5714285714285712E-2</v>
      </c>
      <c r="AC19" s="42">
        <f t="shared" si="9"/>
        <v>1</v>
      </c>
      <c r="AD19" s="43">
        <f t="shared" si="10"/>
        <v>123.21000000000004</v>
      </c>
    </row>
    <row r="20" spans="1:30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計測データ!B21</f>
        <v>35</v>
      </c>
      <c r="J20" s="11">
        <f t="shared" si="0"/>
        <v>0</v>
      </c>
      <c r="K20" s="52">
        <f t="shared" si="7"/>
        <v>0</v>
      </c>
      <c r="L20" s="52">
        <f t="shared" si="8"/>
        <v>176.89000000000001</v>
      </c>
      <c r="M20">
        <f>計測データ!C21</f>
        <v>2</v>
      </c>
      <c r="N20" s="30">
        <f t="shared" si="16"/>
        <v>0</v>
      </c>
      <c r="O20">
        <f>計測データ!D21</f>
        <v>73</v>
      </c>
      <c r="P20" s="11">
        <f t="shared" si="2"/>
        <v>0</v>
      </c>
      <c r="Q20" s="52">
        <f t="shared" si="11"/>
        <v>0</v>
      </c>
      <c r="R20" s="52">
        <f t="shared" si="14"/>
        <v>897.00250000000017</v>
      </c>
      <c r="S20">
        <f>計測データ!E21</f>
        <v>2</v>
      </c>
      <c r="T20" s="30">
        <f t="shared" si="15"/>
        <v>0</v>
      </c>
      <c r="U20">
        <f>計測データ!F21</f>
        <v>45</v>
      </c>
      <c r="V20" s="30">
        <f t="shared" si="1"/>
        <v>-0.4642857142857143</v>
      </c>
      <c r="W20">
        <f>計測データ!G21</f>
        <v>20</v>
      </c>
      <c r="X20" s="13">
        <f t="shared" si="3"/>
        <v>-0.57446808510638303</v>
      </c>
      <c r="Y20" s="42">
        <f t="shared" si="12"/>
        <v>729</v>
      </c>
      <c r="Z20" s="43">
        <f t="shared" si="13"/>
        <v>3.0625</v>
      </c>
      <c r="AA20">
        <f>計測データ!H21</f>
        <v>32</v>
      </c>
      <c r="AB20" s="13">
        <f t="shared" si="4"/>
        <v>-0.37254901960784315</v>
      </c>
      <c r="AC20" s="42">
        <f t="shared" si="9"/>
        <v>361</v>
      </c>
      <c r="AD20" s="43">
        <f t="shared" si="10"/>
        <v>141.60999999999996</v>
      </c>
    </row>
    <row r="21" spans="1:30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計測データ!B22</f>
        <v>36</v>
      </c>
      <c r="J21" s="12">
        <f t="shared" si="0"/>
        <v>2.8571428571428571E-2</v>
      </c>
      <c r="K21" s="53">
        <f t="shared" si="7"/>
        <v>1</v>
      </c>
      <c r="L21" s="53">
        <f t="shared" si="8"/>
        <v>176.89000000000001</v>
      </c>
      <c r="M21" s="1">
        <f>計測データ!C22</f>
        <v>7</v>
      </c>
      <c r="N21" s="31">
        <f t="shared" si="16"/>
        <v>0</v>
      </c>
      <c r="O21" s="1">
        <f>計測データ!D22</f>
        <v>60</v>
      </c>
      <c r="P21" s="12">
        <f t="shared" si="2"/>
        <v>-1.6393442622950821E-2</v>
      </c>
      <c r="Q21" s="53">
        <f t="shared" si="11"/>
        <v>1</v>
      </c>
      <c r="R21" s="53">
        <f t="shared" si="14"/>
        <v>322.2025000000001</v>
      </c>
      <c r="S21" s="1">
        <f>計測データ!E22</f>
        <v>3</v>
      </c>
      <c r="T21" s="31">
        <f t="shared" si="15"/>
        <v>0</v>
      </c>
      <c r="U21" s="1">
        <f>計測データ!F22</f>
        <v>39</v>
      </c>
      <c r="V21" s="31">
        <f t="shared" si="1"/>
        <v>-0.44285714285714284</v>
      </c>
      <c r="W21" s="1">
        <f>計測データ!G22</f>
        <v>28</v>
      </c>
      <c r="X21" s="14">
        <f t="shared" si="3"/>
        <v>-0.61111111111111116</v>
      </c>
      <c r="Y21" s="44">
        <f t="shared" si="12"/>
        <v>1936</v>
      </c>
      <c r="Z21" s="45">
        <f t="shared" si="13"/>
        <v>540.5625</v>
      </c>
      <c r="AA21" s="1">
        <f>計測データ!H22</f>
        <v>34</v>
      </c>
      <c r="AB21" s="14">
        <f t="shared" si="4"/>
        <v>-0.40350877192982454</v>
      </c>
      <c r="AC21" s="44">
        <f t="shared" si="9"/>
        <v>529</v>
      </c>
      <c r="AD21" s="45">
        <f t="shared" si="10"/>
        <v>320.40999999999997</v>
      </c>
    </row>
    <row r="22" spans="1:30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計測データ!B23</f>
        <v>21</v>
      </c>
      <c r="J22" s="32">
        <f t="shared" si="0"/>
        <v>-4.5454545454545456E-2</v>
      </c>
      <c r="K22" s="51">
        <f t="shared" si="7"/>
        <v>1</v>
      </c>
      <c r="L22" s="51">
        <f t="shared" si="8"/>
        <v>9.0000000000000427E-2</v>
      </c>
      <c r="M22" s="27">
        <f>計測データ!C23</f>
        <v>1</v>
      </c>
      <c r="N22" s="29">
        <f t="shared" si="16"/>
        <v>0</v>
      </c>
      <c r="O22" s="27">
        <f>計測データ!D23</f>
        <v>73</v>
      </c>
      <c r="P22" s="32">
        <f t="shared" si="2"/>
        <v>2.8169014084507043E-2</v>
      </c>
      <c r="Q22" s="51">
        <f t="shared" si="11"/>
        <v>4</v>
      </c>
      <c r="R22" s="51">
        <f t="shared" si="14"/>
        <v>781.20250000000021</v>
      </c>
      <c r="S22" s="27">
        <f>計測データ!E23</f>
        <v>3</v>
      </c>
      <c r="T22" s="29">
        <f t="shared" si="15"/>
        <v>0</v>
      </c>
      <c r="U22" s="27">
        <f>計測データ!F23</f>
        <v>39</v>
      </c>
      <c r="V22" s="29">
        <f t="shared" si="1"/>
        <v>-0.390625</v>
      </c>
      <c r="W22" s="27">
        <f>計測データ!G23</f>
        <v>4</v>
      </c>
      <c r="X22" s="33">
        <f t="shared" si="3"/>
        <v>-0.94594594594594594</v>
      </c>
      <c r="Y22" s="40">
        <f t="shared" si="12"/>
        <v>4900</v>
      </c>
      <c r="Z22" s="41">
        <f t="shared" si="13"/>
        <v>637.5625</v>
      </c>
      <c r="AA22" s="27">
        <f>計測データ!H23</f>
        <v>60</v>
      </c>
      <c r="AB22" s="33">
        <f t="shared" si="4"/>
        <v>7.1428571428571425E-2</v>
      </c>
      <c r="AC22" s="40">
        <f t="shared" ref="AC22:AC31" si="17">(H22-AA22)*(H22-AA22)</f>
        <v>16</v>
      </c>
      <c r="AD22" s="41">
        <f>(H22-H$32)*(H22-H$32)</f>
        <v>285.60999999999996</v>
      </c>
    </row>
    <row r="23" spans="1:30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計測データ!B24</f>
        <v>33</v>
      </c>
      <c r="J23" s="11">
        <f t="shared" si="0"/>
        <v>0</v>
      </c>
      <c r="K23" s="52">
        <f t="shared" si="7"/>
        <v>0</v>
      </c>
      <c r="L23" s="52">
        <f t="shared" si="8"/>
        <v>127.69000000000001</v>
      </c>
      <c r="M23">
        <f>計測データ!C24</f>
        <v>2</v>
      </c>
      <c r="N23" s="30">
        <f t="shared" si="16"/>
        <v>0</v>
      </c>
      <c r="O23">
        <f>計測データ!D24</f>
        <v>38</v>
      </c>
      <c r="P23" s="11">
        <f t="shared" si="2"/>
        <v>-0.05</v>
      </c>
      <c r="Q23" s="52">
        <f t="shared" si="11"/>
        <v>4</v>
      </c>
      <c r="R23" s="52">
        <f t="shared" si="14"/>
        <v>9.3024999999999824</v>
      </c>
      <c r="S23">
        <f>計測データ!E24</f>
        <v>8</v>
      </c>
      <c r="T23" s="30">
        <f t="shared" si="15"/>
        <v>0</v>
      </c>
      <c r="U23">
        <f>計測データ!F24</f>
        <v>40</v>
      </c>
      <c r="V23" s="30">
        <f t="shared" si="1"/>
        <v>-0.49367088607594939</v>
      </c>
      <c r="W23">
        <f>計測データ!G24</f>
        <v>15</v>
      </c>
      <c r="X23" s="13">
        <f t="shared" si="3"/>
        <v>-0.79729729729729726</v>
      </c>
      <c r="Y23" s="42">
        <f t="shared" si="12"/>
        <v>3481</v>
      </c>
      <c r="Z23" s="43">
        <f t="shared" si="13"/>
        <v>637.5625</v>
      </c>
      <c r="AA23">
        <f>計測データ!H24</f>
        <v>59</v>
      </c>
      <c r="AB23" s="13">
        <f t="shared" si="4"/>
        <v>0.34090909090909088</v>
      </c>
      <c r="AC23" s="42">
        <f t="shared" si="17"/>
        <v>225</v>
      </c>
      <c r="AD23" s="43">
        <f t="shared" ref="AD23:AD31" si="18">(H23-H$32)*(H23-H$32)</f>
        <v>24.009999999999987</v>
      </c>
    </row>
    <row r="24" spans="1:30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計測データ!B25</f>
        <v>26</v>
      </c>
      <c r="J24" s="11">
        <f t="shared" si="0"/>
        <v>0.04</v>
      </c>
      <c r="K24" s="52">
        <f t="shared" si="7"/>
        <v>1</v>
      </c>
      <c r="L24" s="52">
        <f t="shared" si="8"/>
        <v>10.890000000000004</v>
      </c>
      <c r="M24">
        <f>計測データ!C25</f>
        <v>1</v>
      </c>
      <c r="N24" s="30">
        <f t="shared" si="16"/>
        <v>0</v>
      </c>
      <c r="O24">
        <f>計測データ!D25</f>
        <v>35</v>
      </c>
      <c r="P24" s="11">
        <f t="shared" si="2"/>
        <v>0</v>
      </c>
      <c r="Q24" s="52">
        <f t="shared" si="11"/>
        <v>0</v>
      </c>
      <c r="R24" s="52">
        <f t="shared" si="14"/>
        <v>64.802499999999952</v>
      </c>
      <c r="S24">
        <f>計測データ!E25</f>
        <v>9</v>
      </c>
      <c r="T24" s="30">
        <f t="shared" si="15"/>
        <v>0</v>
      </c>
      <c r="U24">
        <f>計測データ!F25</f>
        <v>25</v>
      </c>
      <c r="V24" s="30">
        <f t="shared" si="1"/>
        <v>-0.40476190476190477</v>
      </c>
      <c r="W24">
        <f>計測データ!G25</f>
        <v>2</v>
      </c>
      <c r="X24" s="13">
        <f t="shared" si="3"/>
        <v>-0.96825396825396826</v>
      </c>
      <c r="Y24" s="42">
        <f t="shared" si="12"/>
        <v>3721</v>
      </c>
      <c r="Z24" s="43">
        <f t="shared" si="13"/>
        <v>203.0625</v>
      </c>
      <c r="AA24">
        <f>計測データ!H25</f>
        <v>43</v>
      </c>
      <c r="AB24" s="13">
        <f t="shared" si="4"/>
        <v>-0.35820895522388058</v>
      </c>
      <c r="AC24" s="42">
        <f t="shared" si="17"/>
        <v>576</v>
      </c>
      <c r="AD24" s="43">
        <f t="shared" si="18"/>
        <v>778.41</v>
      </c>
    </row>
    <row r="25" spans="1:30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計測データ!B26</f>
        <v>32</v>
      </c>
      <c r="J25" s="11">
        <f t="shared" si="0"/>
        <v>-3.0303030303030304E-2</v>
      </c>
      <c r="K25" s="52">
        <f t="shared" si="7"/>
        <v>1</v>
      </c>
      <c r="L25" s="52">
        <f t="shared" si="8"/>
        <v>127.69000000000001</v>
      </c>
      <c r="M25">
        <f>計測データ!C26</f>
        <v>3</v>
      </c>
      <c r="N25" s="30">
        <f t="shared" si="16"/>
        <v>0</v>
      </c>
      <c r="O25">
        <f>計測データ!D26</f>
        <v>55</v>
      </c>
      <c r="P25" s="11">
        <f t="shared" si="2"/>
        <v>1.8518518518518517E-2</v>
      </c>
      <c r="Q25" s="52">
        <f t="shared" si="11"/>
        <v>1</v>
      </c>
      <c r="R25" s="52">
        <f t="shared" si="14"/>
        <v>119.90250000000006</v>
      </c>
      <c r="S25">
        <f>計測データ!E26</f>
        <v>2</v>
      </c>
      <c r="T25" s="30">
        <f t="shared" si="15"/>
        <v>0</v>
      </c>
      <c r="U25">
        <f>計測データ!F26</f>
        <v>27</v>
      </c>
      <c r="V25" s="30">
        <f t="shared" si="1"/>
        <v>-0.4375</v>
      </c>
      <c r="W25">
        <f>計測データ!G26</f>
        <v>7</v>
      </c>
      <c r="X25" s="13">
        <f t="shared" si="3"/>
        <v>-0.90789473684210531</v>
      </c>
      <c r="Y25" s="42">
        <f t="shared" si="12"/>
        <v>4761</v>
      </c>
      <c r="Z25" s="43">
        <f t="shared" si="13"/>
        <v>742.5625</v>
      </c>
      <c r="AA25">
        <f>計測データ!H26</f>
        <v>46</v>
      </c>
      <c r="AB25" s="13">
        <f t="shared" si="4"/>
        <v>2.2222222222222223E-2</v>
      </c>
      <c r="AC25" s="42">
        <f t="shared" si="17"/>
        <v>1</v>
      </c>
      <c r="AD25" s="43">
        <f t="shared" si="18"/>
        <v>34.809999999999981</v>
      </c>
    </row>
    <row r="26" spans="1:30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計測データ!B27</f>
        <v>25</v>
      </c>
      <c r="J26" s="11">
        <f t="shared" si="0"/>
        <v>4.1666666666666664E-2</v>
      </c>
      <c r="K26" s="52">
        <f>(B26-I26)*(B26-I26)</f>
        <v>1</v>
      </c>
      <c r="L26" s="52">
        <f>(B26-B$32)*(B26-B$32)</f>
        <v>5.2900000000000036</v>
      </c>
      <c r="M26">
        <f>計測データ!C27</f>
        <v>1</v>
      </c>
      <c r="N26" s="30">
        <f t="shared" si="16"/>
        <v>0</v>
      </c>
      <c r="O26">
        <f>計測データ!D27</f>
        <v>39</v>
      </c>
      <c r="P26" s="11">
        <f t="shared" si="2"/>
        <v>-2.5000000000000001E-2</v>
      </c>
      <c r="Q26" s="52">
        <f t="shared" si="11"/>
        <v>1</v>
      </c>
      <c r="R26" s="52">
        <f t="shared" si="14"/>
        <v>9.3024999999999824</v>
      </c>
      <c r="S26">
        <f>計測データ!E27</f>
        <v>2</v>
      </c>
      <c r="T26" s="30">
        <f t="shared" si="15"/>
        <v>0</v>
      </c>
      <c r="U26">
        <f>計測データ!F27</f>
        <v>43</v>
      </c>
      <c r="V26" s="30">
        <f t="shared" si="1"/>
        <v>-0.34848484848484851</v>
      </c>
      <c r="W26">
        <f>計測データ!G27</f>
        <v>14</v>
      </c>
      <c r="X26" s="13">
        <f t="shared" si="3"/>
        <v>-0.73076923076923073</v>
      </c>
      <c r="Y26" s="42">
        <f t="shared" si="12"/>
        <v>1444</v>
      </c>
      <c r="Z26" s="43">
        <f t="shared" si="13"/>
        <v>10.5625</v>
      </c>
      <c r="AA26">
        <f>計測データ!H27</f>
        <v>31</v>
      </c>
      <c r="AB26" s="13">
        <f t="shared" si="4"/>
        <v>-0.20512820512820512</v>
      </c>
      <c r="AC26" s="42">
        <f t="shared" si="17"/>
        <v>64</v>
      </c>
      <c r="AD26" s="43">
        <f t="shared" si="18"/>
        <v>1.0000000000000285E-2</v>
      </c>
    </row>
    <row r="27" spans="1:30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計測データ!B28</f>
        <v>21</v>
      </c>
      <c r="J27" s="11">
        <f t="shared" si="0"/>
        <v>-4.5454545454545456E-2</v>
      </c>
      <c r="K27" s="52">
        <f t="shared" si="7"/>
        <v>1</v>
      </c>
      <c r="L27" s="52">
        <f t="shared" si="8"/>
        <v>9.0000000000000427E-2</v>
      </c>
      <c r="M27">
        <f>計測データ!C28</f>
        <v>0</v>
      </c>
      <c r="N27" s="30"/>
      <c r="O27">
        <f>計測データ!D28</f>
        <v>69</v>
      </c>
      <c r="P27" s="11">
        <f t="shared" si="2"/>
        <v>1.4705882352941176E-2</v>
      </c>
      <c r="Q27" s="52">
        <f t="shared" si="11"/>
        <v>1</v>
      </c>
      <c r="R27" s="52">
        <f t="shared" si="14"/>
        <v>622.50250000000017</v>
      </c>
      <c r="S27">
        <f>計測データ!E28</f>
        <v>2</v>
      </c>
      <c r="T27" s="30">
        <f t="shared" si="15"/>
        <v>0</v>
      </c>
      <c r="U27">
        <f>計測データ!F28</f>
        <v>24</v>
      </c>
      <c r="V27" s="30">
        <f t="shared" si="1"/>
        <v>-0.47826086956521741</v>
      </c>
      <c r="W27">
        <f>計測データ!G28</f>
        <v>16</v>
      </c>
      <c r="X27" s="13">
        <f t="shared" si="3"/>
        <v>-0.69230769230769229</v>
      </c>
      <c r="Y27" s="42">
        <f t="shared" si="12"/>
        <v>1296</v>
      </c>
      <c r="Z27" s="43">
        <f t="shared" si="13"/>
        <v>10.5625</v>
      </c>
      <c r="AA27">
        <f>計測データ!H28</f>
        <v>33</v>
      </c>
      <c r="AB27" s="13">
        <f t="shared" si="4"/>
        <v>-0.23255813953488372</v>
      </c>
      <c r="AC27" s="42">
        <f t="shared" si="17"/>
        <v>100</v>
      </c>
      <c r="AD27" s="43">
        <f t="shared" si="18"/>
        <v>15.209999999999988</v>
      </c>
    </row>
    <row r="28" spans="1:30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計測データ!B29</f>
        <v>30</v>
      </c>
      <c r="J28" s="11">
        <f t="shared" si="0"/>
        <v>0</v>
      </c>
      <c r="K28" s="52">
        <f>(B28-I28)*(B28-I28)</f>
        <v>0</v>
      </c>
      <c r="L28" s="52">
        <f>(B28-B$32)*(B28-B$32)</f>
        <v>68.890000000000015</v>
      </c>
      <c r="M28">
        <f>計測データ!C29</f>
        <v>2</v>
      </c>
      <c r="N28" s="30">
        <f>(M28-C28)/C28</f>
        <v>0</v>
      </c>
      <c r="O28">
        <f>計測データ!D29</f>
        <v>50</v>
      </c>
      <c r="P28" s="11">
        <f t="shared" si="2"/>
        <v>-1.9607843137254902E-2</v>
      </c>
      <c r="Q28" s="52">
        <f t="shared" si="11"/>
        <v>1</v>
      </c>
      <c r="R28" s="52">
        <f t="shared" si="14"/>
        <v>63.202500000000043</v>
      </c>
      <c r="S28">
        <f>計測データ!E29</f>
        <v>2</v>
      </c>
      <c r="T28" s="30">
        <f t="shared" si="15"/>
        <v>0</v>
      </c>
      <c r="U28">
        <f>計測データ!F29</f>
        <v>46</v>
      </c>
      <c r="V28" s="30">
        <f t="shared" si="1"/>
        <v>-0.352112676056338</v>
      </c>
      <c r="W28">
        <f>計測データ!G29</f>
        <v>21</v>
      </c>
      <c r="X28" s="13">
        <f t="shared" si="3"/>
        <v>-0.66666666666666663</v>
      </c>
      <c r="Y28" s="42">
        <f t="shared" si="12"/>
        <v>1764</v>
      </c>
      <c r="Z28" s="43">
        <f t="shared" si="13"/>
        <v>203.0625</v>
      </c>
      <c r="AA28">
        <f>計測データ!H29</f>
        <v>40</v>
      </c>
      <c r="AB28" s="13">
        <f t="shared" si="4"/>
        <v>8.1081081081081086E-2</v>
      </c>
      <c r="AC28" s="42">
        <f t="shared" si="17"/>
        <v>9</v>
      </c>
      <c r="AD28" s="43">
        <f t="shared" si="18"/>
        <v>4.4100000000000064</v>
      </c>
    </row>
    <row r="29" spans="1:30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計測データ!B30</f>
        <v>14</v>
      </c>
      <c r="J29" s="11">
        <f t="shared" si="0"/>
        <v>0</v>
      </c>
      <c r="K29" s="52">
        <f t="shared" si="7"/>
        <v>0</v>
      </c>
      <c r="L29" s="52">
        <f t="shared" si="8"/>
        <v>59.289999999999992</v>
      </c>
      <c r="M29">
        <f>計測データ!C30</f>
        <v>3</v>
      </c>
      <c r="N29" s="30">
        <f>(M29-C29)/C29</f>
        <v>0</v>
      </c>
      <c r="O29">
        <f>計測データ!D30</f>
        <v>47</v>
      </c>
      <c r="P29" s="11">
        <f t="shared" si="2"/>
        <v>0</v>
      </c>
      <c r="Q29" s="52">
        <f t="shared" si="11"/>
        <v>0</v>
      </c>
      <c r="R29" s="52">
        <f t="shared" si="14"/>
        <v>15.602500000000022</v>
      </c>
      <c r="S29">
        <f>計測データ!E30</f>
        <v>2</v>
      </c>
      <c r="T29" s="30">
        <f t="shared" si="15"/>
        <v>0</v>
      </c>
      <c r="U29">
        <f>計測データ!F30</f>
        <v>31</v>
      </c>
      <c r="V29" s="30">
        <f t="shared" si="1"/>
        <v>-0.44642857142857145</v>
      </c>
      <c r="W29">
        <f>計測データ!G30</f>
        <v>15</v>
      </c>
      <c r="X29" s="13">
        <f t="shared" si="3"/>
        <v>-0.65909090909090906</v>
      </c>
      <c r="Y29" s="42">
        <f t="shared" si="12"/>
        <v>841</v>
      </c>
      <c r="Z29" s="43">
        <f t="shared" si="13"/>
        <v>22.5625</v>
      </c>
      <c r="AA29">
        <f>計測データ!H30</f>
        <v>42</v>
      </c>
      <c r="AB29" s="13">
        <f t="shared" si="4"/>
        <v>-0.10638297872340426</v>
      </c>
      <c r="AC29" s="42">
        <f t="shared" si="17"/>
        <v>25</v>
      </c>
      <c r="AD29" s="43">
        <f t="shared" si="18"/>
        <v>62.409999999999975</v>
      </c>
    </row>
    <row r="30" spans="1:30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計測データ!B31</f>
        <v>9</v>
      </c>
      <c r="J30" s="11">
        <f t="shared" si="0"/>
        <v>-0.1</v>
      </c>
      <c r="K30" s="52">
        <f t="shared" si="7"/>
        <v>1</v>
      </c>
      <c r="L30" s="52">
        <f>(B30-B$32)*(B30-B$32)</f>
        <v>136.88999999999999</v>
      </c>
      <c r="M30">
        <f>計測データ!C31</f>
        <v>0</v>
      </c>
      <c r="N30" s="30"/>
      <c r="O30">
        <f>計測データ!D31</f>
        <v>27</v>
      </c>
      <c r="P30" s="11">
        <f t="shared" si="2"/>
        <v>0</v>
      </c>
      <c r="Q30" s="52">
        <f t="shared" si="11"/>
        <v>0</v>
      </c>
      <c r="R30" s="52">
        <f t="shared" si="14"/>
        <v>257.60249999999991</v>
      </c>
      <c r="S30">
        <f>計測データ!E31</f>
        <v>0</v>
      </c>
      <c r="T30" s="30"/>
      <c r="U30">
        <f>計測データ!F31</f>
        <v>27</v>
      </c>
      <c r="V30" s="30">
        <f t="shared" si="1"/>
        <v>-0.4375</v>
      </c>
      <c r="W30">
        <f>計測データ!G31</f>
        <v>28</v>
      </c>
      <c r="X30" s="13">
        <f t="shared" si="3"/>
        <v>-0.5757575757575758</v>
      </c>
      <c r="Y30" s="42">
        <f t="shared" si="12"/>
        <v>1444</v>
      </c>
      <c r="Z30" s="43">
        <f t="shared" si="13"/>
        <v>297.5625</v>
      </c>
      <c r="AA30">
        <f>計測データ!H31</f>
        <v>33</v>
      </c>
      <c r="AB30" s="13">
        <f t="shared" si="4"/>
        <v>-0.4</v>
      </c>
      <c r="AC30" s="42">
        <f t="shared" si="17"/>
        <v>484</v>
      </c>
      <c r="AD30" s="43">
        <f>(H30-H$32)*(H30-H$32)</f>
        <v>252.80999999999995</v>
      </c>
    </row>
    <row r="31" spans="1:30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計測データ!B32</f>
        <v>16</v>
      </c>
      <c r="J31" s="12">
        <f t="shared" si="0"/>
        <v>6.6666666666666666E-2</v>
      </c>
      <c r="K31" s="53">
        <f>(B31-I31)*(B31-I31)</f>
        <v>1</v>
      </c>
      <c r="L31" s="53">
        <f t="shared" si="8"/>
        <v>44.889999999999993</v>
      </c>
      <c r="M31" s="1">
        <f>計測データ!C32</f>
        <v>1</v>
      </c>
      <c r="N31" s="31">
        <f>(M31-C31)/C31</f>
        <v>0</v>
      </c>
      <c r="O31" s="1">
        <f>計測データ!D32</f>
        <v>15</v>
      </c>
      <c r="P31" s="12">
        <f t="shared" si="2"/>
        <v>0</v>
      </c>
      <c r="Q31" s="53">
        <f t="shared" si="11"/>
        <v>0</v>
      </c>
      <c r="R31" s="53">
        <f t="shared" si="14"/>
        <v>786.8024999999999</v>
      </c>
      <c r="S31" s="1">
        <f>計測データ!E32</f>
        <v>3</v>
      </c>
      <c r="T31" s="31">
        <f>(S31-E31)/E31</f>
        <v>0</v>
      </c>
      <c r="U31" s="1">
        <f>計測データ!F32</f>
        <v>17</v>
      </c>
      <c r="V31" s="31">
        <f t="shared" si="1"/>
        <v>-0.34615384615384615</v>
      </c>
      <c r="W31" s="1">
        <f>計測データ!G32</f>
        <v>11</v>
      </c>
      <c r="X31" s="14">
        <f t="shared" si="3"/>
        <v>-0.81034482758620685</v>
      </c>
      <c r="Y31" s="44">
        <f t="shared" si="12"/>
        <v>2209</v>
      </c>
      <c r="Z31" s="45">
        <f t="shared" si="13"/>
        <v>85.5625</v>
      </c>
      <c r="AA31" s="1">
        <f>計測データ!H32</f>
        <v>37</v>
      </c>
      <c r="AB31" s="14">
        <f t="shared" si="4"/>
        <v>-0.22916666666666666</v>
      </c>
      <c r="AC31" s="44">
        <f t="shared" si="17"/>
        <v>121</v>
      </c>
      <c r="AD31" s="45">
        <f t="shared" si="18"/>
        <v>79.20999999999998</v>
      </c>
    </row>
    <row r="32" spans="1:30" ht="18.899999999999999" thickBot="1" x14ac:dyDescent="0.7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-1.2965367965367962E-3</v>
      </c>
      <c r="K32" s="52">
        <f>SUM(K12:K31)</f>
        <v>10</v>
      </c>
      <c r="L32" s="52">
        <f>SUM(L12:L31)</f>
        <v>1700.2</v>
      </c>
      <c r="N32" s="30">
        <f>AVERAGE(N2:N31)</f>
        <v>0</v>
      </c>
      <c r="P32" s="11">
        <f>AVERAGE(P2:P31)</f>
        <v>-2.2330631743505643E-3</v>
      </c>
      <c r="Q32" s="52">
        <f>SUM(Q12:Q31)</f>
        <v>16</v>
      </c>
      <c r="R32" s="52">
        <f>SUM(R12:R31)</f>
        <v>7544.9500000000007</v>
      </c>
      <c r="T32" s="30">
        <f>AVERAGE(T2:T31)</f>
        <v>0</v>
      </c>
      <c r="V32" s="30">
        <f>AVERAGE(V5:V31)</f>
        <v>-0.36811098182560831</v>
      </c>
      <c r="X32" s="13">
        <f>AVERAGE(X22:X31)</f>
        <v>-0.77543288505175989</v>
      </c>
      <c r="Y32" s="42">
        <f>SUM(Y12:Y31)</f>
        <v>29867</v>
      </c>
      <c r="Z32" s="42">
        <f>SUM(Z12:Z31)</f>
        <v>6945.75</v>
      </c>
      <c r="AB32" s="13">
        <f>AVERAGE(AB12:AB31)</f>
        <v>-0.17368269864287345</v>
      </c>
      <c r="AC32" s="42">
        <f>SUM(AC12:AC31)</f>
        <v>2960</v>
      </c>
      <c r="AD32" s="42">
        <f>SUM(AD12:AD31)</f>
        <v>4197.8</v>
      </c>
    </row>
    <row r="33" spans="10:29" ht="18.899999999999999" thickBot="1" x14ac:dyDescent="0.7">
      <c r="J33" s="46" t="s">
        <v>23</v>
      </c>
      <c r="K33" s="47">
        <f>1-K32/L32</f>
        <v>0.99411833901893898</v>
      </c>
      <c r="P33" s="46" t="s">
        <v>23</v>
      </c>
      <c r="Q33" s="47">
        <f>1-Q32/R32</f>
        <v>0.99787937627154588</v>
      </c>
      <c r="X33" s="46" t="s">
        <v>23</v>
      </c>
      <c r="Y33" s="47">
        <f>1-Y32/Z32</f>
        <v>-3.3000395925565993</v>
      </c>
      <c r="AB33" s="46" t="s">
        <v>23</v>
      </c>
      <c r="AC33" s="47">
        <f>1-AC32/AD32</f>
        <v>0.29486874076897429</v>
      </c>
    </row>
    <row r="35" spans="10:29" x14ac:dyDescent="0.65">
      <c r="J35" s="54">
        <f>_xlfn.STDEV.P(J2:J31)</f>
        <v>4.8732359615524162E-2</v>
      </c>
      <c r="N35" s="54"/>
      <c r="P35" s="54">
        <f>_xlfn.STDEV.P(P2:P31)</f>
        <v>2.0946722895731296E-2</v>
      </c>
      <c r="Q35" s="54"/>
      <c r="R35" s="54"/>
      <c r="X35" s="54">
        <f>_xlfn.STDEV.P(X2:X31)</f>
        <v>0.51465900511041562</v>
      </c>
      <c r="Y35" s="54"/>
      <c r="Z35" s="54"/>
      <c r="AB35" s="54">
        <f>_xlfn.STDEV.P(AB2:AB31)</f>
        <v>0.18851284053074624</v>
      </c>
    </row>
    <row r="38" spans="10:29" x14ac:dyDescent="0.65">
      <c r="K38" s="55"/>
    </row>
    <row r="39" spans="10:29" x14ac:dyDescent="0.65">
      <c r="K39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計測データ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2023-09-07T05:45:28Z</dcterms:modified>
</cp:coreProperties>
</file>