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250420 阪大データ\論文＆総説\240723 Oridonin degranulation paper\"/>
    </mc:Choice>
  </mc:AlternateContent>
  <xr:revisionPtr revIDLastSave="0" documentId="13_ncr:1_{6F93864E-FB99-410F-9A82-78DC709FDF5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ig. 1" sheetId="1" r:id="rId1"/>
    <sheet name="Fig. 2" sheetId="2" r:id="rId2"/>
    <sheet name="Fig. 3" sheetId="3" r:id="rId3"/>
    <sheet name="Fig. 4" sheetId="4" r:id="rId4"/>
  </sheets>
  <externalReferences>
    <externalReference r:id="rId5"/>
    <externalReference r:id="rId6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4" l="1"/>
  <c r="D27" i="4"/>
  <c r="C27" i="4"/>
  <c r="B27" i="4"/>
  <c r="E26" i="4"/>
  <c r="D26" i="4"/>
  <c r="C26" i="4"/>
  <c r="B26" i="4"/>
  <c r="E13" i="4"/>
  <c r="D13" i="4"/>
  <c r="C13" i="4"/>
  <c r="B13" i="4"/>
  <c r="E12" i="4"/>
  <c r="D12" i="4"/>
  <c r="C12" i="4"/>
  <c r="B12" i="4"/>
  <c r="B37" i="3"/>
  <c r="F33" i="3" s="1"/>
  <c r="H32" i="3" l="1"/>
  <c r="H33" i="3"/>
  <c r="G32" i="3"/>
  <c r="F32" i="3"/>
  <c r="F31" i="3"/>
  <c r="H31" i="3"/>
  <c r="G31" i="3"/>
  <c r="H34" i="3"/>
  <c r="G34" i="3"/>
  <c r="F34" i="3"/>
  <c r="G33" i="3"/>
  <c r="L31" i="3" l="1"/>
  <c r="J31" i="3"/>
  <c r="F40" i="3"/>
  <c r="F37" i="3"/>
  <c r="F43" i="3" s="1"/>
  <c r="Q31" i="3" s="1"/>
  <c r="K32" i="3"/>
  <c r="K31" i="3"/>
  <c r="O31" i="3" s="1"/>
  <c r="J32" i="3"/>
  <c r="L33" i="3"/>
  <c r="L32" i="3"/>
  <c r="K33" i="3"/>
  <c r="J33" i="3"/>
  <c r="N32" i="3" l="1"/>
  <c r="R31" i="3"/>
  <c r="R33" i="3"/>
  <c r="R32" i="3"/>
  <c r="S33" i="3"/>
  <c r="N31" i="3"/>
  <c r="S31" i="3"/>
  <c r="U31" i="3" s="1"/>
  <c r="O33" i="3"/>
  <c r="Q32" i="3"/>
  <c r="V31" i="3"/>
  <c r="O32" i="3"/>
  <c r="N33" i="3"/>
  <c r="Q33" i="3"/>
  <c r="S32" i="3"/>
  <c r="L19" i="3"/>
  <c r="K19" i="3"/>
  <c r="J19" i="3"/>
  <c r="L18" i="3"/>
  <c r="K18" i="3"/>
  <c r="J18" i="3"/>
  <c r="L17" i="3"/>
  <c r="K17" i="3"/>
  <c r="J17" i="3"/>
  <c r="L16" i="3"/>
  <c r="K16" i="3"/>
  <c r="J16" i="3"/>
  <c r="L8" i="3"/>
  <c r="K8" i="3"/>
  <c r="J8" i="3"/>
  <c r="L7" i="3"/>
  <c r="K7" i="3"/>
  <c r="J7" i="3"/>
  <c r="L6" i="3"/>
  <c r="K6" i="3"/>
  <c r="J6" i="3"/>
  <c r="L5" i="3"/>
  <c r="K5" i="3"/>
  <c r="J5" i="3"/>
  <c r="L4" i="3"/>
  <c r="K4" i="3"/>
  <c r="J4" i="3"/>
  <c r="L3" i="3"/>
  <c r="K3" i="3"/>
  <c r="J3" i="3"/>
  <c r="U32" i="3" l="1"/>
  <c r="J22" i="3"/>
  <c r="P17" i="3" s="1"/>
  <c r="V33" i="3"/>
  <c r="U33" i="3"/>
  <c r="V32" i="3"/>
  <c r="J11" i="3"/>
  <c r="N4" i="3" s="1"/>
  <c r="N17" i="3"/>
  <c r="P19" i="3" l="1"/>
  <c r="O19" i="3"/>
  <c r="N19" i="3"/>
  <c r="P18" i="3"/>
  <c r="O18" i="3"/>
  <c r="N18" i="3"/>
  <c r="O17" i="3"/>
  <c r="N22" i="3" s="1"/>
  <c r="R17" i="3" s="1"/>
  <c r="O4" i="3"/>
  <c r="P4" i="3"/>
  <c r="N8" i="3"/>
  <c r="P5" i="3"/>
  <c r="P7" i="3"/>
  <c r="N7" i="3"/>
  <c r="O5" i="3"/>
  <c r="O6" i="3"/>
  <c r="P8" i="3"/>
  <c r="N5" i="3"/>
  <c r="O7" i="3"/>
  <c r="P6" i="3"/>
  <c r="O8" i="3"/>
  <c r="N6" i="3"/>
  <c r="N11" i="3" l="1"/>
  <c r="T8" i="3" s="1"/>
  <c r="S17" i="3"/>
  <c r="R8" i="3"/>
  <c r="R4" i="3"/>
  <c r="T4" i="3"/>
  <c r="R18" i="3"/>
  <c r="S19" i="3"/>
  <c r="T19" i="3"/>
  <c r="S18" i="3"/>
  <c r="R19" i="3"/>
  <c r="T17" i="3"/>
  <c r="T18" i="3"/>
  <c r="T5" i="3" l="1"/>
  <c r="T6" i="3"/>
  <c r="R6" i="3"/>
  <c r="S7" i="3"/>
  <c r="R5" i="3"/>
  <c r="S6" i="3"/>
  <c r="W19" i="3"/>
  <c r="S5" i="3"/>
  <c r="S8" i="3"/>
  <c r="W8" i="3" s="1"/>
  <c r="V17" i="3"/>
  <c r="V8" i="3"/>
  <c r="V19" i="3"/>
  <c r="R7" i="3"/>
  <c r="S4" i="3"/>
  <c r="W4" i="3" s="1"/>
  <c r="T7" i="3"/>
  <c r="V18" i="3"/>
  <c r="W17" i="3"/>
  <c r="W18" i="3"/>
  <c r="W5" i="3" l="1"/>
  <c r="V6" i="3"/>
  <c r="W6" i="3"/>
  <c r="V7" i="3"/>
  <c r="V5" i="3"/>
  <c r="V4" i="3"/>
  <c r="W7" i="3"/>
  <c r="B42" i="2"/>
  <c r="H37" i="2" s="1"/>
  <c r="G34" i="2" l="1"/>
  <c r="G36" i="2"/>
  <c r="F34" i="2"/>
  <c r="F39" i="2"/>
  <c r="F38" i="2"/>
  <c r="H35" i="2"/>
  <c r="G37" i="2"/>
  <c r="H36" i="2"/>
  <c r="G35" i="2"/>
  <c r="F37" i="2"/>
  <c r="F36" i="2"/>
  <c r="H34" i="2"/>
  <c r="F35" i="2"/>
  <c r="H39" i="2"/>
  <c r="G39" i="2"/>
  <c r="H38" i="2"/>
  <c r="G38" i="2"/>
  <c r="L25" i="2"/>
  <c r="K25" i="2"/>
  <c r="J25" i="2"/>
  <c r="L24" i="2"/>
  <c r="K24" i="2"/>
  <c r="J24" i="2"/>
  <c r="L23" i="2"/>
  <c r="K23" i="2"/>
  <c r="J23" i="2"/>
  <c r="L22" i="2"/>
  <c r="K22" i="2"/>
  <c r="J22" i="2"/>
  <c r="L21" i="2"/>
  <c r="K21" i="2"/>
  <c r="J21" i="2"/>
  <c r="L20" i="2"/>
  <c r="K20" i="2"/>
  <c r="J20" i="2"/>
  <c r="J28" i="2" s="1"/>
  <c r="P23" i="2" l="1"/>
  <c r="O22" i="2"/>
  <c r="F42" i="2"/>
  <c r="K34" i="2" s="1"/>
  <c r="P22" i="2"/>
  <c r="N23" i="2"/>
  <c r="O23" i="2"/>
  <c r="F45" i="2"/>
  <c r="N22" i="2"/>
  <c r="P25" i="2"/>
  <c r="O21" i="2"/>
  <c r="P24" i="2"/>
  <c r="N25" i="2"/>
  <c r="N24" i="2"/>
  <c r="O24" i="2"/>
  <c r="N21" i="2"/>
  <c r="O25" i="2"/>
  <c r="P21" i="2"/>
  <c r="L9" i="2"/>
  <c r="K9" i="2"/>
  <c r="J9" i="2"/>
  <c r="L10" i="2"/>
  <c r="K10" i="2"/>
  <c r="J10" i="2"/>
  <c r="L11" i="2"/>
  <c r="K11" i="2"/>
  <c r="J11" i="2"/>
  <c r="L12" i="2"/>
  <c r="K12" i="2"/>
  <c r="J12" i="2"/>
  <c r="L5" i="2"/>
  <c r="K5" i="2"/>
  <c r="J5" i="2"/>
  <c r="L6" i="2"/>
  <c r="K6" i="2"/>
  <c r="J6" i="2"/>
  <c r="L7" i="2"/>
  <c r="K7" i="2"/>
  <c r="J7" i="2"/>
  <c r="L8" i="2"/>
  <c r="K8" i="2"/>
  <c r="J8" i="2"/>
  <c r="L4" i="2"/>
  <c r="K4" i="2"/>
  <c r="J4" i="2"/>
  <c r="L3" i="2"/>
  <c r="K3" i="2"/>
  <c r="J3" i="2"/>
  <c r="J38" i="2" l="1"/>
  <c r="J34" i="2"/>
  <c r="K36" i="2"/>
  <c r="L38" i="2"/>
  <c r="L35" i="2"/>
  <c r="J36" i="2"/>
  <c r="K35" i="2"/>
  <c r="L37" i="2"/>
  <c r="J35" i="2"/>
  <c r="K38" i="2"/>
  <c r="O38" i="2" s="1"/>
  <c r="L36" i="2"/>
  <c r="O36" i="2" s="1"/>
  <c r="J37" i="2"/>
  <c r="K37" i="2"/>
  <c r="L34" i="2"/>
  <c r="O34" i="2"/>
  <c r="N34" i="2"/>
  <c r="F48" i="2"/>
  <c r="R38" i="2" s="1"/>
  <c r="N28" i="2"/>
  <c r="T25" i="2" s="1"/>
  <c r="J15" i="2"/>
  <c r="O35" i="2" l="1"/>
  <c r="R34" i="2"/>
  <c r="Q37" i="2"/>
  <c r="N38" i="2"/>
  <c r="N35" i="2"/>
  <c r="O37" i="2"/>
  <c r="N36" i="2"/>
  <c r="S25" i="2"/>
  <c r="S21" i="2"/>
  <c r="S24" i="2"/>
  <c r="N37" i="2"/>
  <c r="T24" i="2"/>
  <c r="T21" i="2"/>
  <c r="R24" i="2"/>
  <c r="S35" i="2"/>
  <c r="R37" i="2"/>
  <c r="R25" i="2"/>
  <c r="R22" i="2"/>
  <c r="R35" i="2"/>
  <c r="R36" i="2"/>
  <c r="S36" i="2"/>
  <c r="Q35" i="2"/>
  <c r="Q34" i="2"/>
  <c r="S38" i="2"/>
  <c r="S37" i="2"/>
  <c r="S34" i="2"/>
  <c r="Q38" i="2"/>
  <c r="Q36" i="2"/>
  <c r="T22" i="2"/>
  <c r="S23" i="2"/>
  <c r="R23" i="2"/>
  <c r="T23" i="2"/>
  <c r="S22" i="2"/>
  <c r="R21" i="2"/>
  <c r="O12" i="2"/>
  <c r="O9" i="2"/>
  <c r="O5" i="2"/>
  <c r="O6" i="2"/>
  <c r="P11" i="2"/>
  <c r="P7" i="2"/>
  <c r="O11" i="2"/>
  <c r="O7" i="2"/>
  <c r="N11" i="2"/>
  <c r="N7" i="2"/>
  <c r="P12" i="2"/>
  <c r="P9" i="2"/>
  <c r="P8" i="2"/>
  <c r="P5" i="2"/>
  <c r="N9" i="2"/>
  <c r="N5" i="2"/>
  <c r="N4" i="2"/>
  <c r="N10" i="2"/>
  <c r="O10" i="2"/>
  <c r="O4" i="2"/>
  <c r="P4" i="2"/>
  <c r="N6" i="2"/>
  <c r="P10" i="2"/>
  <c r="N12" i="2"/>
  <c r="P6" i="2"/>
  <c r="N8" i="2"/>
  <c r="J3" i="1"/>
  <c r="L15" i="1"/>
  <c r="K15" i="1"/>
  <c r="J15" i="1"/>
  <c r="L12" i="1"/>
  <c r="K12" i="1"/>
  <c r="J12" i="1"/>
  <c r="L13" i="1"/>
  <c r="K13" i="1"/>
  <c r="J13" i="1"/>
  <c r="L11" i="1"/>
  <c r="K11" i="1"/>
  <c r="J11" i="1"/>
  <c r="L10" i="1"/>
  <c r="K10" i="1"/>
  <c r="J10" i="1"/>
  <c r="L9" i="1"/>
  <c r="K9" i="1"/>
  <c r="J9" i="1"/>
  <c r="L14" i="1"/>
  <c r="K14" i="1"/>
  <c r="J14" i="1"/>
  <c r="L8" i="1"/>
  <c r="K8" i="1"/>
  <c r="J8" i="1"/>
  <c r="L7" i="1"/>
  <c r="K7" i="1"/>
  <c r="J7" i="1"/>
  <c r="L6" i="1"/>
  <c r="K6" i="1"/>
  <c r="J6" i="1"/>
  <c r="L5" i="1"/>
  <c r="K5" i="1"/>
  <c r="J5" i="1"/>
  <c r="L4" i="1"/>
  <c r="K4" i="1"/>
  <c r="J4" i="1"/>
  <c r="L3" i="1"/>
  <c r="K3" i="1"/>
  <c r="V37" i="2" l="1"/>
  <c r="V36" i="2"/>
  <c r="U36" i="2"/>
  <c r="V38" i="2"/>
  <c r="U38" i="2"/>
  <c r="V34" i="2"/>
  <c r="U34" i="2"/>
  <c r="V35" i="2"/>
  <c r="U35" i="2"/>
  <c r="U37" i="2"/>
  <c r="N15" i="2"/>
  <c r="S4" i="2" s="1"/>
  <c r="J18" i="1"/>
  <c r="O10" i="1" s="1"/>
  <c r="O7" i="1" l="1"/>
  <c r="O13" i="1"/>
  <c r="O12" i="1"/>
  <c r="N6" i="1"/>
  <c r="O9" i="1"/>
  <c r="O5" i="1"/>
  <c r="P13" i="1"/>
  <c r="O8" i="1"/>
  <c r="P6" i="1"/>
  <c r="R10" i="2"/>
  <c r="V24" i="2"/>
  <c r="W24" i="2"/>
  <c r="W23" i="2"/>
  <c r="V23" i="2"/>
  <c r="R6" i="2"/>
  <c r="V22" i="2"/>
  <c r="R5" i="2"/>
  <c r="S11" i="2"/>
  <c r="T7" i="2"/>
  <c r="S5" i="2"/>
  <c r="S7" i="2"/>
  <c r="S6" i="2"/>
  <c r="T8" i="2"/>
  <c r="S12" i="2"/>
  <c r="R8" i="2"/>
  <c r="R11" i="2"/>
  <c r="T5" i="2"/>
  <c r="T11" i="2"/>
  <c r="S8" i="2"/>
  <c r="S9" i="2"/>
  <c r="T9" i="2"/>
  <c r="R4" i="2"/>
  <c r="T4" i="2"/>
  <c r="T12" i="2"/>
  <c r="R7" i="2"/>
  <c r="R9" i="2"/>
  <c r="S10" i="2"/>
  <c r="T10" i="2"/>
  <c r="R12" i="2"/>
  <c r="T6" i="2"/>
  <c r="P11" i="1"/>
  <c r="P14" i="1"/>
  <c r="N11" i="1"/>
  <c r="O6" i="1"/>
  <c r="O4" i="1"/>
  <c r="N13" i="1"/>
  <c r="N10" i="1"/>
  <c r="N12" i="1"/>
  <c r="P10" i="1"/>
  <c r="N9" i="1"/>
  <c r="N15" i="1"/>
  <c r="N5" i="1"/>
  <c r="N7" i="1"/>
  <c r="P15" i="1"/>
  <c r="O14" i="1"/>
  <c r="N4" i="1"/>
  <c r="P7" i="1"/>
  <c r="N14" i="1"/>
  <c r="P12" i="1"/>
  <c r="P5" i="1"/>
  <c r="P4" i="1"/>
  <c r="O11" i="1"/>
  <c r="N8" i="1"/>
  <c r="O15" i="1"/>
  <c r="P9" i="1"/>
  <c r="P8" i="1"/>
  <c r="W6" i="2" l="1"/>
  <c r="V10" i="2"/>
  <c r="W21" i="2"/>
  <c r="V21" i="2"/>
  <c r="W10" i="2"/>
  <c r="W22" i="2"/>
  <c r="V25" i="2"/>
  <c r="W25" i="2"/>
  <c r="W9" i="2"/>
  <c r="V9" i="2"/>
  <c r="W7" i="2"/>
  <c r="V7" i="2"/>
  <c r="V4" i="2"/>
  <c r="W4" i="2"/>
  <c r="W5" i="2"/>
  <c r="V5" i="2"/>
  <c r="V6" i="2"/>
  <c r="W12" i="2"/>
  <c r="V12" i="2"/>
  <c r="W11" i="2"/>
  <c r="V11" i="2"/>
  <c r="W8" i="2"/>
  <c r="V8" i="2"/>
  <c r="N18" i="1"/>
  <c r="T5" i="1" s="1"/>
  <c r="T4" i="1" l="1"/>
  <c r="T8" i="1"/>
  <c r="R9" i="1"/>
  <c r="S14" i="1"/>
  <c r="S4" i="1"/>
  <c r="T10" i="1"/>
  <c r="T13" i="1"/>
  <c r="S7" i="1"/>
  <c r="S13" i="1"/>
  <c r="S5" i="1"/>
  <c r="S10" i="1"/>
  <c r="S8" i="1"/>
  <c r="T6" i="1"/>
  <c r="S12" i="1"/>
  <c r="S9" i="1"/>
  <c r="R6" i="1"/>
  <c r="S11" i="1"/>
  <c r="R4" i="1"/>
  <c r="T11" i="1"/>
  <c r="R11" i="1"/>
  <c r="R13" i="1"/>
  <c r="R5" i="1"/>
  <c r="R7" i="1"/>
  <c r="T7" i="1"/>
  <c r="S15" i="1"/>
  <c r="R10" i="1"/>
  <c r="S6" i="1"/>
  <c r="R14" i="1"/>
  <c r="R8" i="1"/>
  <c r="T15" i="1"/>
  <c r="R12" i="1"/>
  <c r="R15" i="1"/>
  <c r="T9" i="1"/>
  <c r="T12" i="1"/>
  <c r="T14" i="1"/>
  <c r="W9" i="1" l="1"/>
  <c r="W11" i="1"/>
  <c r="V11" i="1"/>
  <c r="W8" i="1"/>
  <c r="V8" i="1"/>
  <c r="W6" i="1"/>
  <c r="V6" i="1"/>
  <c r="W5" i="1"/>
  <c r="V5" i="1"/>
  <c r="V13" i="1"/>
  <c r="W13" i="1"/>
  <c r="W14" i="1"/>
  <c r="V14" i="1"/>
  <c r="W4" i="1"/>
  <c r="V4" i="1"/>
  <c r="V9" i="1"/>
  <c r="W10" i="1"/>
  <c r="V10" i="1"/>
  <c r="W7" i="1"/>
  <c r="V7" i="1"/>
  <c r="V15" i="1"/>
  <c r="W15" i="1"/>
  <c r="W12" i="1"/>
  <c r="V12" i="1"/>
</calcChain>
</file>

<file path=xl/sharedStrings.xml><?xml version="1.0" encoding="utf-8"?>
<sst xmlns="http://schemas.openxmlformats.org/spreadsheetml/2006/main" count="164" uniqueCount="73">
  <si>
    <t>OD405</t>
    <phoneticPr fontId="2"/>
  </si>
  <si>
    <t>OD600</t>
    <phoneticPr fontId="2"/>
  </si>
  <si>
    <t>OD405-OD600</t>
    <phoneticPr fontId="2"/>
  </si>
  <si>
    <t>Average</t>
    <phoneticPr fontId="2"/>
  </si>
  <si>
    <t>SD</t>
    <phoneticPr fontId="2"/>
  </si>
  <si>
    <t>Control</t>
  </si>
  <si>
    <t>DNP-HSA</t>
    <phoneticPr fontId="2"/>
  </si>
  <si>
    <t>Quercetin</t>
  </si>
  <si>
    <t>Capsaicin</t>
  </si>
  <si>
    <t>Isoflavone</t>
  </si>
  <si>
    <t>Lutein</t>
  </si>
  <si>
    <t>Sesamin</t>
  </si>
  <si>
    <t>Lycopene</t>
  </si>
  <si>
    <t>Menthol</t>
  </si>
  <si>
    <t>Oridonin</t>
  </si>
  <si>
    <t>Sulforaphane</t>
  </si>
  <si>
    <t>-Control</t>
    <phoneticPr fontId="2"/>
  </si>
  <si>
    <t>Average control</t>
    <phoneticPr fontId="1"/>
  </si>
  <si>
    <t>Average DNP-HSA</t>
    <phoneticPr fontId="1"/>
  </si>
  <si>
    <t>%</t>
    <phoneticPr fontId="2"/>
  </si>
  <si>
    <t>None</t>
    <phoneticPr fontId="2"/>
  </si>
  <si>
    <t>Chlorogenic acid</t>
    <phoneticPr fontId="1"/>
  </si>
  <si>
    <t>Rosmarinic acid</t>
    <phoneticPr fontId="1"/>
  </si>
  <si>
    <t>Control</t>
    <phoneticPr fontId="2"/>
  </si>
  <si>
    <t>Oridonin 20μM</t>
    <phoneticPr fontId="2"/>
  </si>
  <si>
    <t>Oridonin 10μM</t>
    <phoneticPr fontId="2"/>
  </si>
  <si>
    <t>Oridonin 5μM</t>
    <phoneticPr fontId="2"/>
  </si>
  <si>
    <t>Oridonin 2.5μM</t>
    <phoneticPr fontId="2"/>
  </si>
  <si>
    <t>Quercetin 20μM</t>
    <phoneticPr fontId="2"/>
  </si>
  <si>
    <t>Quercetin 10μM</t>
    <phoneticPr fontId="2"/>
  </si>
  <si>
    <t>Quercetin 5μM</t>
    <phoneticPr fontId="2"/>
  </si>
  <si>
    <t>Quercetin 2.5μM</t>
    <phoneticPr fontId="2"/>
  </si>
  <si>
    <t>A23187のみ</t>
    <phoneticPr fontId="2"/>
  </si>
  <si>
    <t>A23187＋Oridonin 2.5μM</t>
    <phoneticPr fontId="2"/>
  </si>
  <si>
    <t>A23187＋Oridonin 5μM</t>
    <phoneticPr fontId="2"/>
  </si>
  <si>
    <t>A23187＋Oridonin 10μM</t>
    <phoneticPr fontId="2"/>
  </si>
  <si>
    <t>A23187＋Oridonin 20μM</t>
    <phoneticPr fontId="2"/>
  </si>
  <si>
    <t>Ordonin 2.5 μM</t>
  </si>
  <si>
    <t>Oridonin 5 μM</t>
  </si>
  <si>
    <t>Oridonin 10 μM</t>
  </si>
  <si>
    <t>Oridonin 20 μM</t>
  </si>
  <si>
    <t>高コントロール</t>
  </si>
  <si>
    <t>OD490</t>
  </si>
  <si>
    <t>Medium</t>
    <phoneticPr fontId="1"/>
  </si>
  <si>
    <t>Control</t>
    <phoneticPr fontId="1"/>
  </si>
  <si>
    <t>Average Medium</t>
    <phoneticPr fontId="1"/>
  </si>
  <si>
    <t>LDH release'%</t>
    <phoneticPr fontId="2"/>
  </si>
  <si>
    <t>Cell viability '%</t>
    <phoneticPr fontId="2"/>
  </si>
  <si>
    <t>Average 高コントロール</t>
    <rPh sb="8" eb="9">
      <t>コウ</t>
    </rPh>
    <phoneticPr fontId="1"/>
  </si>
  <si>
    <t>Average Control</t>
    <phoneticPr fontId="1"/>
  </si>
  <si>
    <t>Average 高コントロール - Average control</t>
    <rPh sb="8" eb="9">
      <t>コウ</t>
    </rPh>
    <phoneticPr fontId="1"/>
  </si>
  <si>
    <t>Quercetin 10 μM</t>
  </si>
  <si>
    <t>Quercetin 20 μM</t>
  </si>
  <si>
    <t>DNP-HSA</t>
    <phoneticPr fontId="1"/>
  </si>
  <si>
    <t>A23187</t>
    <phoneticPr fontId="1"/>
  </si>
  <si>
    <t>-Medium</t>
    <phoneticPr fontId="1"/>
  </si>
  <si>
    <t>Oridonin</t>
    <phoneticPr fontId="2"/>
  </si>
  <si>
    <t>OVA</t>
    <phoneticPr fontId="2"/>
  </si>
  <si>
    <t>-</t>
    <phoneticPr fontId="2"/>
  </si>
  <si>
    <t>+</t>
    <phoneticPr fontId="2"/>
  </si>
  <si>
    <t>No.1</t>
    <phoneticPr fontId="1"/>
  </si>
  <si>
    <t>No.2</t>
  </si>
  <si>
    <t>No.3</t>
  </si>
  <si>
    <t>No.4</t>
  </si>
  <si>
    <t>No.5</t>
  </si>
  <si>
    <t>No.6</t>
  </si>
  <si>
    <t>No.7</t>
  </si>
  <si>
    <t>No.8</t>
  </si>
  <si>
    <t>Average</t>
    <phoneticPr fontId="1"/>
  </si>
  <si>
    <t>SD</t>
    <phoneticPr fontId="1"/>
  </si>
  <si>
    <t>A</t>
    <phoneticPr fontId="1"/>
  </si>
  <si>
    <t>B</t>
    <phoneticPr fontId="1"/>
  </si>
  <si>
    <t>C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</si>
</sst>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_);[Red]\(0.000\)"/>
    <numFmt numFmtId="177" formatCode="0.000"/>
    <numFmt numFmtId="178" formatCode="0_);[Red]\(0\)"/>
    <numFmt numFmtId="179" formatCode="0.000_ "/>
    <numFmt numFmtId="180" formatCode="0.0_ 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rgb="FF000000"/>
      <name val="Yu Gothic"/>
      <family val="2"/>
      <charset val="128"/>
      <scheme val="minor"/>
    </font>
    <font>
      <sz val="11"/>
      <color theme="1"/>
      <name val="MS PGothic"/>
      <family val="2"/>
      <charset val="128"/>
    </font>
    <font>
      <sz val="11"/>
      <color rgb="FFFF0000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0" borderId="0" xfId="0" applyNumberFormat="1"/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0" fillId="3" borderId="0" xfId="0" applyFill="1"/>
    <xf numFmtId="176" fontId="3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/>
    </xf>
    <xf numFmtId="179" fontId="0" fillId="0" borderId="0" xfId="0" applyNumberFormat="1"/>
    <xf numFmtId="176" fontId="4" fillId="0" borderId="0" xfId="0" applyNumberFormat="1" applyFon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/>
    </xf>
    <xf numFmtId="179" fontId="0" fillId="0" borderId="0" xfId="0" applyNumberFormat="1" applyAlignment="1">
      <alignment horizont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quotePrefix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vertical="center"/>
    </xf>
    <xf numFmtId="180" fontId="0" fillId="0" borderId="5" xfId="0" applyNumberForma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180" fontId="0" fillId="0" borderId="3" xfId="0" applyNumberFormat="1" applyBorder="1" applyAlignment="1">
      <alignment horizontal="center"/>
    </xf>
    <xf numFmtId="180" fontId="0" fillId="0" borderId="5" xfId="0" applyNumberFormat="1" applyBorder="1" applyAlignment="1">
      <alignment horizontal="center"/>
    </xf>
    <xf numFmtId="0" fontId="5" fillId="0" borderId="0" xfId="0" applyFont="1"/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2" xfId="0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5" xfId="0" applyFill="1" applyBorder="1" applyAlignment="1">
      <alignment horizontal="left"/>
    </xf>
    <xf numFmtId="0" fontId="0" fillId="0" borderId="0" xfId="0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'Fig. 2'!$W$4:$W$12</c:f>
                <c:numCache>
                  <c:formatCode>General</c:formatCode>
                  <c:ptCount val="9"/>
                  <c:pt idx="0">
                    <c:v>8.2032563083519179</c:v>
                  </c:pt>
                  <c:pt idx="1">
                    <c:v>7.0525649569372222</c:v>
                  </c:pt>
                  <c:pt idx="2">
                    <c:v>1.6657979729389849</c:v>
                  </c:pt>
                  <c:pt idx="3">
                    <c:v>1.8127721258632383</c:v>
                  </c:pt>
                  <c:pt idx="4">
                    <c:v>0.97392151329225107</c:v>
                  </c:pt>
                  <c:pt idx="5">
                    <c:v>1.7181093495791138</c:v>
                  </c:pt>
                  <c:pt idx="6">
                    <c:v>7.4951755986170738</c:v>
                  </c:pt>
                  <c:pt idx="7">
                    <c:v>3.8976556447496593</c:v>
                  </c:pt>
                  <c:pt idx="8">
                    <c:v>3.9378440735908917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val>
            <c:numRef>
              <c:f>'Fig. 3'!$V$4:$V$8</c:f>
              <c:numCache>
                <c:formatCode>0_);[Red]\(0\)</c:formatCode>
                <c:ptCount val="5"/>
                <c:pt idx="0">
                  <c:v>100</c:v>
                </c:pt>
                <c:pt idx="1">
                  <c:v>45.387806042953713</c:v>
                </c:pt>
                <c:pt idx="2">
                  <c:v>12.491724546697354</c:v>
                </c:pt>
                <c:pt idx="3">
                  <c:v>19.608296092431456</c:v>
                </c:pt>
                <c:pt idx="4">
                  <c:v>11.399238270493079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E-42CC-8DC3-1036783D2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832970495"/>
        <c:axId val="832970975"/>
      </c:barChart>
      <c:catAx>
        <c:axId val="832970495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832970975"/>
        <c:crosses val="autoZero"/>
        <c:auto val="1"/>
        <c:lblAlgn val="ctr"/>
        <c:lblOffset val="100"/>
        <c:noMultiLvlLbl val="0"/>
      </c:catAx>
      <c:valAx>
        <c:axId val="83297097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Degranulation (%)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ja-JP"/>
            </a:p>
          </c:txPr>
        </c:title>
        <c:numFmt formatCode="0_);[Red]\(0\)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8329704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663388</xdr:colOff>
      <xdr:row>0</xdr:row>
      <xdr:rowOff>0</xdr:rowOff>
    </xdr:from>
    <xdr:to>
      <xdr:col>24</xdr:col>
      <xdr:colOff>0</xdr:colOff>
      <xdr:row>12</xdr:row>
      <xdr:rowOff>29341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FF1BF8E-E084-479E-A090-93E65A1A5F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40401%20&#38442;&#22823;&#12487;&#12540;&#12479;/&#35611;&#32681;/&#33258;&#20027;&#30740;&#31350;/R6/&#12487;&#12540;&#12479;/OK/231204%20&#33457;&#31881;&#30151;&#12288;Oridonin&#25237;&#1998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40401%20&#38442;&#22823;&#12487;&#12540;&#12479;/&#35611;&#32681;/&#33258;&#20027;&#30740;&#31350;/R6/&#12487;&#12540;&#12479;/OK/240216%20OVA-IgE&#33258;&#20027;&#30740;&#313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1">
          <cell r="B11">
            <v>2.375</v>
          </cell>
          <cell r="C11">
            <v>8.375</v>
          </cell>
          <cell r="D11">
            <v>4.25</v>
          </cell>
          <cell r="E11">
            <v>2.5</v>
          </cell>
        </row>
        <row r="12">
          <cell r="B12">
            <v>1.685018016012207</v>
          </cell>
          <cell r="C12">
            <v>2.2638462845343543</v>
          </cell>
          <cell r="D12">
            <v>2.0528725518857018</v>
          </cell>
          <cell r="E12">
            <v>2.1380899352993952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0">
          <cell r="B10">
            <v>8.75</v>
          </cell>
          <cell r="C10">
            <v>7.75</v>
          </cell>
          <cell r="D10">
            <v>9</v>
          </cell>
          <cell r="E10">
            <v>8.375</v>
          </cell>
        </row>
        <row r="11">
          <cell r="B11">
            <v>1.2817398889233114</v>
          </cell>
          <cell r="C11">
            <v>1.5811388300841898</v>
          </cell>
          <cell r="D11">
            <v>0.7559289460184544</v>
          </cell>
          <cell r="E11">
            <v>1.9226098333849673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8"/>
  <sheetViews>
    <sheetView tabSelected="1" zoomScale="70" zoomScaleNormal="70" workbookViewId="0"/>
  </sheetViews>
  <sheetFormatPr defaultRowHeight="18"/>
  <cols>
    <col min="1" max="1" width="14.796875" customWidth="1"/>
    <col min="5" max="5" width="2.09765625" customWidth="1"/>
    <col min="9" max="9" width="2.09765625" customWidth="1"/>
    <col min="13" max="13" width="2.09765625" customWidth="1"/>
    <col min="17" max="17" width="2.09765625" customWidth="1"/>
    <col min="21" max="21" width="2.09765625" customWidth="1"/>
    <col min="22" max="23" width="8.796875" style="5"/>
  </cols>
  <sheetData>
    <row r="1" spans="1:25">
      <c r="A1" s="38"/>
    </row>
    <row r="2" spans="1:25">
      <c r="A2" s="1"/>
      <c r="B2" s="32" t="s">
        <v>0</v>
      </c>
      <c r="C2" s="32"/>
      <c r="D2" s="32"/>
      <c r="E2" s="1"/>
      <c r="F2" s="32" t="s">
        <v>1</v>
      </c>
      <c r="G2" s="32"/>
      <c r="H2" s="32"/>
      <c r="I2" s="1"/>
      <c r="J2" s="32" t="s">
        <v>2</v>
      </c>
      <c r="K2" s="32"/>
      <c r="L2" s="32"/>
      <c r="M2" s="1"/>
      <c r="N2" s="33" t="s">
        <v>16</v>
      </c>
      <c r="O2" s="32"/>
      <c r="P2" s="32"/>
      <c r="Q2" s="1"/>
      <c r="R2" s="33" t="s">
        <v>19</v>
      </c>
      <c r="S2" s="32"/>
      <c r="T2" s="32"/>
      <c r="U2" s="1"/>
      <c r="V2" s="2" t="s">
        <v>3</v>
      </c>
      <c r="W2" s="2" t="s">
        <v>4</v>
      </c>
      <c r="Y2" s="1"/>
    </row>
    <row r="3" spans="1:25">
      <c r="A3" s="1" t="s">
        <v>5</v>
      </c>
      <c r="B3" s="3">
        <v>0.16699252984205701</v>
      </c>
      <c r="C3" s="3">
        <v>0.171402355967855</v>
      </c>
      <c r="D3" s="3">
        <v>0.21039385856037501</v>
      </c>
      <c r="E3" s="2"/>
      <c r="F3" s="3">
        <v>3.3602708301183198E-2</v>
      </c>
      <c r="G3" s="3">
        <v>3.3205879796749799E-2</v>
      </c>
      <c r="H3" s="3">
        <v>3.91967194629129E-2</v>
      </c>
      <c r="I3" s="2"/>
      <c r="J3" s="6">
        <f>B3-F3</f>
        <v>0.13338982154087381</v>
      </c>
      <c r="K3" s="6">
        <f>C3-G3</f>
        <v>0.1381964761711052</v>
      </c>
      <c r="L3" s="6">
        <f>D3-H3</f>
        <v>0.17119713909746212</v>
      </c>
      <c r="M3" s="2"/>
      <c r="N3" s="6"/>
      <c r="O3" s="6"/>
      <c r="P3" s="6"/>
      <c r="Q3" s="2"/>
      <c r="R3" s="6"/>
      <c r="S3" s="6"/>
      <c r="T3" s="6"/>
      <c r="U3" s="2"/>
      <c r="V3" s="6"/>
      <c r="W3" s="7"/>
      <c r="Y3" s="1"/>
    </row>
    <row r="4" spans="1:25">
      <c r="A4" s="1" t="s">
        <v>6</v>
      </c>
      <c r="B4" s="3">
        <v>0.42186678300488301</v>
      </c>
      <c r="C4" s="3">
        <v>0.4389776691399</v>
      </c>
      <c r="D4" s="3">
        <v>0.47990245006086901</v>
      </c>
      <c r="E4" s="2"/>
      <c r="F4" s="3">
        <v>4.4456478864303199E-2</v>
      </c>
      <c r="G4" s="3">
        <v>4.4049612665795497E-2</v>
      </c>
      <c r="H4" s="3">
        <v>4.6087766106837097E-2</v>
      </c>
      <c r="I4" s="2"/>
      <c r="J4" s="6">
        <f t="shared" ref="J4:L15" si="0">B4-F4</f>
        <v>0.3774103041405798</v>
      </c>
      <c r="K4" s="6">
        <f t="shared" si="0"/>
        <v>0.39492805647410451</v>
      </c>
      <c r="L4" s="6">
        <f t="shared" si="0"/>
        <v>0.43381468395403189</v>
      </c>
      <c r="M4" s="2"/>
      <c r="N4" s="6">
        <f>J4-$J$18</f>
        <v>0.22981582520409943</v>
      </c>
      <c r="O4" s="6">
        <f>K4-$J$18</f>
        <v>0.24733357753762414</v>
      </c>
      <c r="P4" s="6">
        <f>L4-$J$18</f>
        <v>0.28622020501755152</v>
      </c>
      <c r="Q4" s="2"/>
      <c r="R4" s="8">
        <f>N4/$N$18*100</f>
        <v>90.316338062768693</v>
      </c>
      <c r="S4" s="8">
        <f>O4/$N$18*100</f>
        <v>97.200717066909831</v>
      </c>
      <c r="T4" s="8">
        <f>P4/$N$18*100</f>
        <v>112.48294487032146</v>
      </c>
      <c r="U4" s="2"/>
      <c r="V4" s="8">
        <f>AVERAGE(R4:T4)</f>
        <v>100</v>
      </c>
      <c r="W4" s="8">
        <f>STDEV(R4:T4)</f>
        <v>11.345333976784403</v>
      </c>
      <c r="Y4" s="1" t="s">
        <v>20</v>
      </c>
    </row>
    <row r="5" spans="1:25">
      <c r="A5" s="1" t="s">
        <v>8</v>
      </c>
      <c r="B5" s="3">
        <v>0.45571064479119</v>
      </c>
      <c r="C5" s="3">
        <v>0.45659393081501498</v>
      </c>
      <c r="D5" s="3">
        <v>0.42587571806615998</v>
      </c>
      <c r="E5" s="2"/>
      <c r="F5" s="3">
        <v>4.2020979660921103E-2</v>
      </c>
      <c r="G5" s="3">
        <v>4.1616387699990799E-2</v>
      </c>
      <c r="H5" s="3">
        <v>4.5679369492474697E-2</v>
      </c>
      <c r="I5" s="2"/>
      <c r="J5" s="6">
        <f t="shared" si="0"/>
        <v>0.41368966513026889</v>
      </c>
      <c r="K5" s="6">
        <f t="shared" si="0"/>
        <v>0.41497754311502416</v>
      </c>
      <c r="L5" s="6">
        <f t="shared" si="0"/>
        <v>0.38019634857368528</v>
      </c>
      <c r="M5" s="2"/>
      <c r="N5" s="6">
        <f>J5-$J$18</f>
        <v>0.26609518619378852</v>
      </c>
      <c r="O5" s="6">
        <f>K5-$J$18</f>
        <v>0.26738306417854379</v>
      </c>
      <c r="P5" s="6">
        <f>L5-$J$18</f>
        <v>0.23260186963720492</v>
      </c>
      <c r="Q5" s="2"/>
      <c r="R5" s="8">
        <f>N5/$N$18*100</f>
        <v>104.57392467124538</v>
      </c>
      <c r="S5" s="8">
        <f>O5/$N$18*100</f>
        <v>105.08005353922674</v>
      </c>
      <c r="T5" s="8">
        <f>P5/$N$18*100</f>
        <v>91.411237992548479</v>
      </c>
      <c r="U5" s="2"/>
      <c r="V5" s="8">
        <f t="shared" ref="V5:V15" si="1">AVERAGE(R5:T5)</f>
        <v>100.35507206767353</v>
      </c>
      <c r="W5" s="8">
        <f t="shared" ref="W5:W15" si="2">STDEV(R5:T5)</f>
        <v>7.7497204840095382</v>
      </c>
      <c r="Y5" s="1" t="s">
        <v>8</v>
      </c>
    </row>
    <row r="6" spans="1:25">
      <c r="A6" s="1" t="s">
        <v>21</v>
      </c>
      <c r="B6" s="3">
        <v>0.49401980854951999</v>
      </c>
      <c r="C6" s="3">
        <v>0.45541661488012802</v>
      </c>
      <c r="D6" s="3">
        <v>0.47783419286968798</v>
      </c>
      <c r="E6" s="2"/>
      <c r="F6" s="3">
        <v>5.1432168633580903E-2</v>
      </c>
      <c r="G6" s="3">
        <v>4.81355297649467E-2</v>
      </c>
      <c r="H6" s="3">
        <v>5.0192994697040201E-2</v>
      </c>
      <c r="I6" s="2"/>
      <c r="J6" s="6">
        <f t="shared" si="0"/>
        <v>0.44258763991593908</v>
      </c>
      <c r="K6" s="6">
        <f t="shared" si="0"/>
        <v>0.40728108511518135</v>
      </c>
      <c r="L6" s="6">
        <f t="shared" si="0"/>
        <v>0.42764119817264779</v>
      </c>
      <c r="M6" s="2"/>
      <c r="N6" s="6">
        <f>J6-$J$18</f>
        <v>0.29499316097945871</v>
      </c>
      <c r="O6" s="6">
        <f>K6-$J$18</f>
        <v>0.25968660617870098</v>
      </c>
      <c r="P6" s="6">
        <f>L6-$J$18</f>
        <v>0.28004671923616742</v>
      </c>
      <c r="Q6" s="2"/>
      <c r="R6" s="8">
        <f>N6/$N$18*100</f>
        <v>115.93066765338791</v>
      </c>
      <c r="S6" s="8">
        <f>O6/$N$18*100</f>
        <v>102.05538845368542</v>
      </c>
      <c r="T6" s="8">
        <f>P6/$N$18*100</f>
        <v>110.05679937593695</v>
      </c>
      <c r="U6" s="2"/>
      <c r="V6" s="8">
        <f t="shared" si="1"/>
        <v>109.34761849433676</v>
      </c>
      <c r="W6" s="8">
        <f t="shared" si="2"/>
        <v>6.9647718095817437</v>
      </c>
      <c r="Y6" s="1" t="s">
        <v>21</v>
      </c>
    </row>
    <row r="7" spans="1:25">
      <c r="A7" s="1" t="s">
        <v>9</v>
      </c>
      <c r="B7" s="3">
        <v>0.43822362422517602</v>
      </c>
      <c r="C7" s="3">
        <v>0.45093290710065598</v>
      </c>
      <c r="D7" s="3">
        <v>0.42560120289916997</v>
      </c>
      <c r="E7" s="2"/>
      <c r="F7" s="3">
        <v>5.0605659940609199E-2</v>
      </c>
      <c r="G7" s="3">
        <v>4.6087766106837097E-2</v>
      </c>
      <c r="H7" s="3">
        <v>5.1432168633580903E-2</v>
      </c>
      <c r="I7" s="2"/>
      <c r="J7" s="6">
        <f t="shared" si="0"/>
        <v>0.38761796428456685</v>
      </c>
      <c r="K7" s="6">
        <f t="shared" si="0"/>
        <v>0.40484514099381885</v>
      </c>
      <c r="L7" s="6">
        <f t="shared" si="0"/>
        <v>0.37416903426558906</v>
      </c>
      <c r="M7" s="2"/>
      <c r="N7" s="6">
        <f>J7-$J$18</f>
        <v>0.24002348534808648</v>
      </c>
      <c r="O7" s="6">
        <f>K7-$J$18</f>
        <v>0.25725066205733849</v>
      </c>
      <c r="P7" s="6">
        <f>L7-$J$18</f>
        <v>0.2265745553291087</v>
      </c>
      <c r="Q7" s="2"/>
      <c r="R7" s="8">
        <f>N7/$N$18*100</f>
        <v>94.327891590796767</v>
      </c>
      <c r="S7" s="8">
        <f>O7/$N$18*100</f>
        <v>101.09807599458213</v>
      </c>
      <c r="T7" s="8">
        <f>P7/$N$18*100</f>
        <v>89.042537072247924</v>
      </c>
      <c r="U7" s="2"/>
      <c r="V7" s="8">
        <f t="shared" si="1"/>
        <v>94.822834885875594</v>
      </c>
      <c r="W7" s="8">
        <f t="shared" si="2"/>
        <v>6.0429902636018191</v>
      </c>
      <c r="Y7" s="1" t="s">
        <v>9</v>
      </c>
    </row>
    <row r="8" spans="1:25">
      <c r="A8" s="1" t="s">
        <v>10</v>
      </c>
      <c r="B8" s="3">
        <v>0.43195937291115999</v>
      </c>
      <c r="C8" s="3">
        <v>0.45807007809544298</v>
      </c>
      <c r="D8" s="3">
        <v>0.41547485486125302</v>
      </c>
      <c r="E8" s="2"/>
      <c r="F8" s="3">
        <v>5.5171047177292799E-2</v>
      </c>
      <c r="G8" s="3">
        <v>5.5171047177292799E-2</v>
      </c>
      <c r="H8" s="3">
        <v>4.9368838689876203E-2</v>
      </c>
      <c r="I8" s="2"/>
      <c r="J8" s="6">
        <f t="shared" si="0"/>
        <v>0.37678832573386717</v>
      </c>
      <c r="K8" s="6">
        <f t="shared" si="0"/>
        <v>0.40289903091815016</v>
      </c>
      <c r="L8" s="6">
        <f t="shared" si="0"/>
        <v>0.36610601617137684</v>
      </c>
      <c r="M8" s="2"/>
      <c r="N8" s="6">
        <f>J8-$J$18</f>
        <v>0.2291938467973868</v>
      </c>
      <c r="O8" s="6">
        <f>K8-$J$18</f>
        <v>0.25530455198166979</v>
      </c>
      <c r="P8" s="6">
        <f>L8-$J$18</f>
        <v>0.21851153723489647</v>
      </c>
      <c r="Q8" s="2"/>
      <c r="R8" s="8">
        <f>N8/$N$18*100</f>
        <v>90.071904016512264</v>
      </c>
      <c r="S8" s="8">
        <f>O8/$N$18*100</f>
        <v>100.33326558457074</v>
      </c>
      <c r="T8" s="8">
        <f>P8/$N$18*100</f>
        <v>85.8738159132226</v>
      </c>
      <c r="U8" s="2"/>
      <c r="V8" s="8">
        <f t="shared" si="1"/>
        <v>92.092995171435192</v>
      </c>
      <c r="W8" s="8">
        <f t="shared" si="2"/>
        <v>7.438583755792715</v>
      </c>
      <c r="Y8" s="1" t="s">
        <v>10</v>
      </c>
    </row>
    <row r="9" spans="1:25">
      <c r="A9" s="1" t="s">
        <v>12</v>
      </c>
      <c r="B9" s="3">
        <v>0.51205822376151</v>
      </c>
      <c r="C9" s="3">
        <v>0.48448758703723199</v>
      </c>
      <c r="D9" s="3">
        <v>0.50398503931421701</v>
      </c>
      <c r="E9" s="2"/>
      <c r="F9" s="3">
        <v>4.2425948894220598E-2</v>
      </c>
      <c r="G9" s="3">
        <v>4.7315265276875101E-2</v>
      </c>
      <c r="H9" s="3">
        <v>4.6496547125799099E-2</v>
      </c>
      <c r="I9" s="2"/>
      <c r="J9" s="6">
        <f t="shared" si="0"/>
        <v>0.46963227486728942</v>
      </c>
      <c r="K9" s="6">
        <f t="shared" si="0"/>
        <v>0.43717232176035692</v>
      </c>
      <c r="L9" s="6">
        <f t="shared" si="0"/>
        <v>0.45748849218841792</v>
      </c>
      <c r="M9" s="2"/>
      <c r="N9" s="6">
        <f>J9-$J$18</f>
        <v>0.32203779593080906</v>
      </c>
      <c r="O9" s="6">
        <f>K9-$J$18</f>
        <v>0.28957784282387655</v>
      </c>
      <c r="P9" s="6">
        <f>L9-$J$18</f>
        <v>0.30989401325193755</v>
      </c>
      <c r="Q9" s="2"/>
      <c r="R9" s="8">
        <f>N9/$N$18*100</f>
        <v>126.55905841316732</v>
      </c>
      <c r="S9" s="8">
        <f>O9/$N$18*100</f>
        <v>113.80247780909568</v>
      </c>
      <c r="T9" s="8">
        <f>P9/$N$18*100</f>
        <v>121.78661952297469</v>
      </c>
      <c r="U9" s="2"/>
      <c r="V9" s="8">
        <f t="shared" si="1"/>
        <v>120.71605191507922</v>
      </c>
      <c r="W9" s="8">
        <f t="shared" si="2"/>
        <v>6.4453218251186239</v>
      </c>
      <c r="Y9" s="1" t="s">
        <v>12</v>
      </c>
    </row>
    <row r="10" spans="1:25">
      <c r="A10" s="1" t="s">
        <v>13</v>
      </c>
      <c r="B10" s="3">
        <v>0.48333675652964903</v>
      </c>
      <c r="C10" s="3">
        <v>0.48135611310876403</v>
      </c>
      <c r="D10" s="3">
        <v>0.48187645992441103</v>
      </c>
      <c r="E10" s="2"/>
      <c r="F10" s="3">
        <v>4.3237021996907599E-2</v>
      </c>
      <c r="G10" s="3">
        <v>4.6496547125799099E-2</v>
      </c>
      <c r="H10" s="3">
        <v>5.1432168633580903E-2</v>
      </c>
      <c r="I10" s="2"/>
      <c r="J10" s="6">
        <f t="shared" si="0"/>
        <v>0.44009973453274143</v>
      </c>
      <c r="K10" s="6">
        <f t="shared" si="0"/>
        <v>0.43485956598296494</v>
      </c>
      <c r="L10" s="6">
        <f t="shared" si="0"/>
        <v>0.43044429129083012</v>
      </c>
      <c r="M10" s="2"/>
      <c r="N10" s="6">
        <f>J10-$J$18</f>
        <v>0.29250525559626106</v>
      </c>
      <c r="O10" s="6">
        <f>K10-$J$18</f>
        <v>0.28726508704648457</v>
      </c>
      <c r="P10" s="6">
        <f>L10-$J$18</f>
        <v>0.28284981235434975</v>
      </c>
      <c r="Q10" s="2"/>
      <c r="R10" s="8">
        <f>N10/$N$18*100</f>
        <v>114.95293470807178</v>
      </c>
      <c r="S10" s="8">
        <f>O10/$N$18*100</f>
        <v>112.89357768238746</v>
      </c>
      <c r="T10" s="8">
        <f>P10/$N$18*100</f>
        <v>111.15839934390408</v>
      </c>
      <c r="U10" s="2"/>
      <c r="V10" s="8">
        <f t="shared" si="1"/>
        <v>113.00163724478777</v>
      </c>
      <c r="W10" s="8">
        <f t="shared" si="2"/>
        <v>1.8995742442056418</v>
      </c>
      <c r="Y10" s="1" t="s">
        <v>13</v>
      </c>
    </row>
    <row r="11" spans="1:25">
      <c r="A11" s="1" t="s">
        <v>14</v>
      </c>
      <c r="B11" s="3">
        <v>0.28144110754671797</v>
      </c>
      <c r="C11" s="3">
        <v>0.27745560305748002</v>
      </c>
      <c r="D11" s="3">
        <v>0.25837000608518201</v>
      </c>
      <c r="E11" s="2"/>
      <c r="F11" s="3">
        <v>5.39211744348672E-2</v>
      </c>
      <c r="G11" s="3">
        <v>5.0192994697040201E-2</v>
      </c>
      <c r="H11" s="3">
        <v>4.9780721194479197E-2</v>
      </c>
      <c r="I11" s="2"/>
      <c r="J11" s="6">
        <f t="shared" si="0"/>
        <v>0.22751993311185076</v>
      </c>
      <c r="K11" s="6">
        <f t="shared" si="0"/>
        <v>0.22726260836043982</v>
      </c>
      <c r="L11" s="6">
        <f t="shared" si="0"/>
        <v>0.20858928489070283</v>
      </c>
      <c r="M11" s="2"/>
      <c r="N11" s="6">
        <f>J11-$J$18</f>
        <v>7.9925454175370392E-2</v>
      </c>
      <c r="O11" s="6">
        <f>K11-$J$18</f>
        <v>7.9668129423959455E-2</v>
      </c>
      <c r="P11" s="6">
        <f>L11-$J$18</f>
        <v>6.0994805954222464E-2</v>
      </c>
      <c r="Q11" s="2"/>
      <c r="R11" s="8">
        <f>N11/$N$18*100</f>
        <v>31.410257899830285</v>
      </c>
      <c r="S11" s="8">
        <f>O11/$N$18*100</f>
        <v>31.309130707132795</v>
      </c>
      <c r="T11" s="8">
        <f>P11/$N$18*100</f>
        <v>23.970618688865937</v>
      </c>
      <c r="U11" s="2"/>
      <c r="V11" s="8">
        <f t="shared" si="1"/>
        <v>28.896669098609674</v>
      </c>
      <c r="W11" s="8">
        <f t="shared" si="2"/>
        <v>4.2663844361212835</v>
      </c>
      <c r="Y11" s="1" t="s">
        <v>14</v>
      </c>
    </row>
    <row r="12" spans="1:25">
      <c r="A12" s="1" t="s">
        <v>7</v>
      </c>
      <c r="B12" s="3">
        <v>0.20994823550576799</v>
      </c>
      <c r="C12" s="3">
        <v>0.19776114458345401</v>
      </c>
      <c r="D12" s="3">
        <v>0.21498805350636099</v>
      </c>
      <c r="E12" s="2"/>
      <c r="F12" s="3">
        <v>4.4049612665795497E-2</v>
      </c>
      <c r="G12" s="3">
        <v>4.2425948894220598E-2</v>
      </c>
      <c r="H12" s="3">
        <v>4.8957346442293E-2</v>
      </c>
      <c r="I12" s="2"/>
      <c r="J12" s="6">
        <f>B12-F12</f>
        <v>0.1658986228399725</v>
      </c>
      <c r="K12" s="6">
        <f>C12-G12</f>
        <v>0.1553351956892334</v>
      </c>
      <c r="L12" s="6">
        <f>D12-H12</f>
        <v>0.166030707064068</v>
      </c>
      <c r="M12" s="2"/>
      <c r="N12" s="6">
        <f>J12-$J$18</f>
        <v>1.8304143903492137E-2</v>
      </c>
      <c r="O12" s="6">
        <f>K12-$J$18</f>
        <v>7.7407167527530352E-3</v>
      </c>
      <c r="P12" s="6">
        <f>L12-$J$18</f>
        <v>1.8436228127587634E-2</v>
      </c>
      <c r="Q12" s="2"/>
      <c r="R12" s="8">
        <f>N12/$N$18*100</f>
        <v>7.1934265069395824</v>
      </c>
      <c r="S12" s="8">
        <f>O12/$N$18*100</f>
        <v>3.0420585286887789</v>
      </c>
      <c r="T12" s="8">
        <f>P12/$N$18*100</f>
        <v>7.2453348706285183</v>
      </c>
      <c r="U12" s="2"/>
      <c r="V12" s="8">
        <f t="shared" si="1"/>
        <v>5.8269399687522929</v>
      </c>
      <c r="W12" s="8">
        <f t="shared" si="2"/>
        <v>2.4119177216403744</v>
      </c>
      <c r="Y12" s="1" t="s">
        <v>7</v>
      </c>
    </row>
    <row r="13" spans="1:25">
      <c r="A13" s="1" t="s">
        <v>22</v>
      </c>
      <c r="B13" s="3">
        <v>0.45073900943232298</v>
      </c>
      <c r="C13" s="3">
        <v>0.42487000964126398</v>
      </c>
      <c r="D13" s="3">
        <v>0.43803531738349699</v>
      </c>
      <c r="E13" s="2"/>
      <c r="F13" s="3">
        <v>4.81355297649467E-2</v>
      </c>
      <c r="G13" s="3">
        <v>4.9368838689876203E-2</v>
      </c>
      <c r="H13" s="3">
        <v>5.47540231291401E-2</v>
      </c>
      <c r="I13" s="2"/>
      <c r="J13" s="6">
        <f t="shared" si="0"/>
        <v>0.40260347966737631</v>
      </c>
      <c r="K13" s="6">
        <f t="shared" si="0"/>
        <v>0.3755011709513878</v>
      </c>
      <c r="L13" s="6">
        <f t="shared" si="0"/>
        <v>0.38328129425435686</v>
      </c>
      <c r="M13" s="2"/>
      <c r="N13" s="6">
        <f>J13-$J$18</f>
        <v>0.25500900073089594</v>
      </c>
      <c r="O13" s="6">
        <f>K13-$J$18</f>
        <v>0.22790669201490743</v>
      </c>
      <c r="P13" s="6">
        <f>L13-$J$18</f>
        <v>0.2356868153178765</v>
      </c>
      <c r="Q13" s="2"/>
      <c r="R13" s="8">
        <f>N13/$N$18*100</f>
        <v>100.21711559073955</v>
      </c>
      <c r="S13" s="8">
        <f>O13/$N$18*100</f>
        <v>89.566059362993414</v>
      </c>
      <c r="T13" s="8">
        <f>P13/$N$18*100</f>
        <v>92.623604446222274</v>
      </c>
      <c r="U13" s="2"/>
      <c r="V13" s="8">
        <f t="shared" si="1"/>
        <v>94.135593133318409</v>
      </c>
      <c r="W13" s="8">
        <f t="shared" si="2"/>
        <v>5.4841436919616253</v>
      </c>
      <c r="Y13" s="1" t="s">
        <v>22</v>
      </c>
    </row>
    <row r="14" spans="1:25">
      <c r="A14" s="1" t="s">
        <v>11</v>
      </c>
      <c r="B14" s="3">
        <v>0.42743459014577301</v>
      </c>
      <c r="C14" s="3">
        <v>0.34395142332927497</v>
      </c>
      <c r="D14" s="3">
        <v>0.39292430212618701</v>
      </c>
      <c r="E14" s="2"/>
      <c r="F14" s="3">
        <v>6.1898473999754199E-2</v>
      </c>
      <c r="G14" s="3">
        <v>4.3643127280727403E-2</v>
      </c>
      <c r="H14" s="3">
        <v>5.39211744348672E-2</v>
      </c>
      <c r="I14" s="2"/>
      <c r="J14" s="6">
        <f>B14-F14</f>
        <v>0.36553611614601883</v>
      </c>
      <c r="K14" s="6">
        <f>C14-G14</f>
        <v>0.30030829604854758</v>
      </c>
      <c r="L14" s="6">
        <f>D14-H14</f>
        <v>0.33900312769131979</v>
      </c>
      <c r="M14" s="2"/>
      <c r="N14" s="6">
        <f>J14-$J$18</f>
        <v>0.21794163720953846</v>
      </c>
      <c r="O14" s="6">
        <f>K14-$J$18</f>
        <v>0.15271381711206722</v>
      </c>
      <c r="P14" s="6">
        <f>L14-$J$18</f>
        <v>0.19140864875483943</v>
      </c>
      <c r="Q14" s="2"/>
      <c r="R14" s="8">
        <f>N14/$N$18*100</f>
        <v>85.649848380497204</v>
      </c>
      <c r="S14" s="8">
        <f>O14/$N$18*100</f>
        <v>60.015678732742309</v>
      </c>
      <c r="T14" s="8">
        <f>P14/$N$18*100</f>
        <v>75.22253184142977</v>
      </c>
      <c r="U14" s="2"/>
      <c r="V14" s="8">
        <f t="shared" si="1"/>
        <v>73.629352984889763</v>
      </c>
      <c r="W14" s="8">
        <f t="shared" si="2"/>
        <v>12.891133679167389</v>
      </c>
      <c r="Y14" s="1" t="s">
        <v>11</v>
      </c>
    </row>
    <row r="15" spans="1:25">
      <c r="A15" s="1" t="s">
        <v>15</v>
      </c>
      <c r="B15" s="3">
        <v>0.34714666706707697</v>
      </c>
      <c r="C15" s="3">
        <v>0.33912724104319503</v>
      </c>
      <c r="D15" s="3">
        <v>0.374160379333209</v>
      </c>
      <c r="E15" s="2"/>
      <c r="F15" s="3">
        <v>5.0192994697040201E-2</v>
      </c>
      <c r="G15" s="3">
        <v>4.8546243712895801E-2</v>
      </c>
      <c r="H15" s="3">
        <v>4.9368838689876203E-2</v>
      </c>
      <c r="I15" s="2"/>
      <c r="J15" s="6">
        <f t="shared" si="0"/>
        <v>0.29695367237003678</v>
      </c>
      <c r="K15" s="6">
        <f t="shared" si="0"/>
        <v>0.29058099733029924</v>
      </c>
      <c r="L15" s="6">
        <f t="shared" si="0"/>
        <v>0.32479154064333282</v>
      </c>
      <c r="M15" s="2"/>
      <c r="N15" s="6">
        <f>J15-$J$18</f>
        <v>0.14935919343355641</v>
      </c>
      <c r="O15" s="6">
        <f>K15-$J$18</f>
        <v>0.14298651839381887</v>
      </c>
      <c r="P15" s="6">
        <f>L15-$J$18</f>
        <v>0.17719706170685245</v>
      </c>
      <c r="Q15" s="2"/>
      <c r="R15" s="8">
        <f>N15/$N$18*100</f>
        <v>58.697330329395079</v>
      </c>
      <c r="S15" s="8">
        <f>O15/$N$18*100</f>
        <v>56.192904566974441</v>
      </c>
      <c r="T15" s="8">
        <f>P15/$N$18*100</f>
        <v>69.63745736235704</v>
      </c>
      <c r="U15" s="2"/>
      <c r="V15" s="8">
        <f t="shared" si="1"/>
        <v>61.509230752908856</v>
      </c>
      <c r="W15" s="8">
        <f t="shared" si="2"/>
        <v>7.1497613918770195</v>
      </c>
      <c r="Y15" s="1" t="s">
        <v>15</v>
      </c>
    </row>
    <row r="17" spans="10:14">
      <c r="J17" t="s">
        <v>17</v>
      </c>
      <c r="N17" t="s">
        <v>18</v>
      </c>
    </row>
    <row r="18" spans="10:14">
      <c r="J18" s="4">
        <f>AVERAGE(J3:L3)</f>
        <v>0.14759447893648037</v>
      </c>
      <c r="N18" s="4">
        <f>AVERAGE(N4:P4)</f>
        <v>0.25445653591975836</v>
      </c>
    </row>
  </sheetData>
  <mergeCells count="5">
    <mergeCell ref="B2:D2"/>
    <mergeCell ref="F2:H2"/>
    <mergeCell ref="J2:L2"/>
    <mergeCell ref="N2:P2"/>
    <mergeCell ref="R2:T2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2D70E-18BB-462E-A9F2-0CEEB1FA5D14}">
  <dimension ref="A1:W48"/>
  <sheetViews>
    <sheetView zoomScale="55" zoomScaleNormal="55" workbookViewId="0"/>
  </sheetViews>
  <sheetFormatPr defaultRowHeight="18"/>
  <cols>
    <col min="1" max="1" width="24.19921875" customWidth="1"/>
    <col min="23" max="23" width="8.796875" customWidth="1"/>
  </cols>
  <sheetData>
    <row r="1" spans="1:23">
      <c r="A1" s="9" t="s">
        <v>70</v>
      </c>
    </row>
    <row r="2" spans="1:23">
      <c r="A2" s="1"/>
      <c r="B2" s="32" t="s">
        <v>0</v>
      </c>
      <c r="C2" s="32"/>
      <c r="D2" s="32"/>
      <c r="E2" s="1"/>
      <c r="F2" s="32" t="s">
        <v>1</v>
      </c>
      <c r="G2" s="32"/>
      <c r="H2" s="32"/>
      <c r="I2" s="1"/>
      <c r="J2" s="32" t="s">
        <v>2</v>
      </c>
      <c r="K2" s="32"/>
      <c r="L2" s="32"/>
      <c r="M2" s="1"/>
      <c r="N2" s="33" t="s">
        <v>16</v>
      </c>
      <c r="O2" s="32"/>
      <c r="P2" s="32"/>
      <c r="Q2" s="1"/>
      <c r="R2" s="33" t="s">
        <v>19</v>
      </c>
      <c r="S2" s="32"/>
      <c r="T2" s="32"/>
      <c r="U2" s="1"/>
      <c r="V2" s="2" t="s">
        <v>3</v>
      </c>
      <c r="W2" s="2" t="s">
        <v>4</v>
      </c>
    </row>
    <row r="3" spans="1:23">
      <c r="A3" s="1" t="s">
        <v>23</v>
      </c>
      <c r="B3" s="6">
        <v>0.15227434834095399</v>
      </c>
      <c r="C3" s="6">
        <v>0.164767165485392</v>
      </c>
      <c r="D3" s="6">
        <v>0.161976032039304</v>
      </c>
      <c r="E3" s="2"/>
      <c r="F3" s="6">
        <v>3.83255176174725E-2</v>
      </c>
      <c r="G3" s="6">
        <v>3.8726377057621102E-2</v>
      </c>
      <c r="H3" s="6">
        <v>4.1946642604260898E-2</v>
      </c>
      <c r="I3" s="2"/>
      <c r="J3" s="6">
        <f>B3-F3</f>
        <v>0.1139488307234815</v>
      </c>
      <c r="K3" s="6">
        <f>C3-G3</f>
        <v>0.12604078842777089</v>
      </c>
      <c r="L3" s="6">
        <f>D3-H3</f>
        <v>0.1200293894350431</v>
      </c>
      <c r="M3" s="2"/>
      <c r="N3" s="6"/>
      <c r="O3" s="6"/>
      <c r="P3" s="6"/>
      <c r="Q3" s="2"/>
      <c r="R3" s="6"/>
      <c r="S3" s="6"/>
      <c r="T3" s="6"/>
      <c r="U3" s="2"/>
      <c r="V3" s="6"/>
      <c r="W3" s="7"/>
    </row>
    <row r="4" spans="1:23">
      <c r="A4" s="1" t="s">
        <v>6</v>
      </c>
      <c r="B4" s="6">
        <v>0.66601734128479595</v>
      </c>
      <c r="C4" s="6">
        <v>0.72428512327446504</v>
      </c>
      <c r="D4" s="6">
        <v>0.76536416773738203</v>
      </c>
      <c r="E4" s="2"/>
      <c r="F4" s="6">
        <v>4.47840965469282E-2</v>
      </c>
      <c r="G4" s="6">
        <v>4.6005846318815401E-2</v>
      </c>
      <c r="H4" s="6">
        <v>5.5071933028692101E-2</v>
      </c>
      <c r="I4" s="2"/>
      <c r="J4" s="6">
        <f t="shared" ref="J4:L12" si="0">B4-F4</f>
        <v>0.62123324473786778</v>
      </c>
      <c r="K4" s="6">
        <f t="shared" si="0"/>
        <v>0.6782792769556496</v>
      </c>
      <c r="L4" s="6">
        <f t="shared" si="0"/>
        <v>0.71029223470868996</v>
      </c>
      <c r="M4" s="2"/>
      <c r="N4" s="6">
        <f t="shared" ref="N4:P7" si="1">J4-$J$15</f>
        <v>0.5012269085424359</v>
      </c>
      <c r="O4" s="6">
        <f t="shared" si="1"/>
        <v>0.55827294076021783</v>
      </c>
      <c r="P4" s="6">
        <f t="shared" si="1"/>
        <v>0.59028589851325819</v>
      </c>
      <c r="Q4" s="2"/>
      <c r="R4" s="8">
        <f t="shared" ref="R4:R12" si="2">N4/$N$15*100</f>
        <v>91.144000220511842</v>
      </c>
      <c r="S4" s="8">
        <f t="shared" ref="S4:S12" si="3">O4/$N$15*100</f>
        <v>101.51735305616998</v>
      </c>
      <c r="T4" s="8">
        <f t="shared" ref="T4:T12" si="4">P4/$N$15*100</f>
        <v>107.33864672331816</v>
      </c>
      <c r="U4" s="2"/>
      <c r="V4" s="8">
        <f>AVERAGE(R4:T4)</f>
        <v>100</v>
      </c>
      <c r="W4" s="8">
        <f>STDEV(R4:T4)</f>
        <v>8.2032563083519179</v>
      </c>
    </row>
    <row r="5" spans="1:23">
      <c r="A5" s="1" t="s">
        <v>27</v>
      </c>
      <c r="B5" s="6">
        <v>0.65418385309747795</v>
      </c>
      <c r="C5" s="6">
        <v>0.65357784880422598</v>
      </c>
      <c r="D5" s="6">
        <v>0.71914885910984105</v>
      </c>
      <c r="E5" s="2"/>
      <c r="F5" s="6">
        <v>5.2994776958811399E-2</v>
      </c>
      <c r="G5" s="6">
        <v>5.8836034457064999E-2</v>
      </c>
      <c r="H5" s="6">
        <v>5.4239878059838098E-2</v>
      </c>
      <c r="I5" s="2"/>
      <c r="J5" s="6">
        <f t="shared" ref="J5:L7" si="5">B5-F5</f>
        <v>0.60118907613866657</v>
      </c>
      <c r="K5" s="6">
        <f t="shared" si="5"/>
        <v>0.594741814347161</v>
      </c>
      <c r="L5" s="6">
        <f t="shared" si="5"/>
        <v>0.66490898105000296</v>
      </c>
      <c r="M5" s="2"/>
      <c r="N5" s="6">
        <f t="shared" si="1"/>
        <v>0.48118273994323474</v>
      </c>
      <c r="O5" s="6">
        <f t="shared" si="1"/>
        <v>0.47473547815172917</v>
      </c>
      <c r="P5" s="6">
        <f t="shared" si="1"/>
        <v>0.54490264485457107</v>
      </c>
      <c r="Q5" s="2"/>
      <c r="R5" s="8">
        <f t="shared" si="2"/>
        <v>87.499132644391082</v>
      </c>
      <c r="S5" s="8">
        <f t="shared" si="3"/>
        <v>86.326750994220902</v>
      </c>
      <c r="T5" s="8">
        <f t="shared" si="4"/>
        <v>99.086074463174413</v>
      </c>
      <c r="U5" s="2"/>
      <c r="V5" s="8">
        <f t="shared" ref="V5:V12" si="6">AVERAGE(R5:T5)</f>
        <v>90.970652700595451</v>
      </c>
      <c r="W5" s="8">
        <f t="shared" ref="W5:W12" si="7">STDEV(R5:T5)</f>
        <v>7.0525649569372222</v>
      </c>
    </row>
    <row r="6" spans="1:23">
      <c r="A6" s="1" t="s">
        <v>26</v>
      </c>
      <c r="B6" s="6">
        <v>0.49209236708346199</v>
      </c>
      <c r="C6" s="6">
        <v>0.511736373412781</v>
      </c>
      <c r="D6" s="6">
        <v>0.49000972079180499</v>
      </c>
      <c r="E6" s="2"/>
      <c r="F6" s="6">
        <v>5.2166688282050601E-2</v>
      </c>
      <c r="G6" s="6">
        <v>5.9676950434045403E-2</v>
      </c>
      <c r="H6" s="6">
        <v>5.5905585173312303E-2</v>
      </c>
      <c r="I6" s="2"/>
      <c r="J6" s="6">
        <f t="shared" si="5"/>
        <v>0.43992567880141137</v>
      </c>
      <c r="K6" s="6">
        <f t="shared" si="5"/>
        <v>0.45205942297873558</v>
      </c>
      <c r="L6" s="6">
        <f t="shared" si="5"/>
        <v>0.4341041356184927</v>
      </c>
      <c r="M6" s="2"/>
      <c r="N6" s="6">
        <f t="shared" si="1"/>
        <v>0.31991934260597954</v>
      </c>
      <c r="O6" s="6">
        <f t="shared" si="1"/>
        <v>0.33205308678330375</v>
      </c>
      <c r="P6" s="6">
        <f t="shared" si="1"/>
        <v>0.31409779942306087</v>
      </c>
      <c r="Q6" s="2"/>
      <c r="R6" s="8">
        <f t="shared" si="2"/>
        <v>58.174707175675721</v>
      </c>
      <c r="S6" s="8">
        <f t="shared" si="3"/>
        <v>60.381128984093138</v>
      </c>
      <c r="T6" s="8">
        <f t="shared" si="4"/>
        <v>57.11610731979281</v>
      </c>
      <c r="U6" s="2"/>
      <c r="V6" s="8">
        <f t="shared" si="6"/>
        <v>58.557314493187221</v>
      </c>
      <c r="W6" s="8">
        <f t="shared" si="7"/>
        <v>1.6657979729389849</v>
      </c>
    </row>
    <row r="7" spans="1:23">
      <c r="A7" s="1" t="s">
        <v>25</v>
      </c>
      <c r="B7" s="6">
        <v>0.29291724684528703</v>
      </c>
      <c r="C7" s="6">
        <v>0.29729430956303299</v>
      </c>
      <c r="D7" s="6">
        <v>0.28255019128664599</v>
      </c>
      <c r="E7" s="2"/>
      <c r="F7" s="6">
        <v>5.2994776958811399E-2</v>
      </c>
      <c r="G7" s="6">
        <v>5.01033482805378E-2</v>
      </c>
      <c r="H7" s="6">
        <v>5.5071933028692101E-2</v>
      </c>
      <c r="I7" s="2"/>
      <c r="J7" s="6">
        <f t="shared" si="5"/>
        <v>0.23992246988647564</v>
      </c>
      <c r="K7" s="6">
        <f t="shared" si="5"/>
        <v>0.24719096128249518</v>
      </c>
      <c r="L7" s="6">
        <f t="shared" si="5"/>
        <v>0.2274782582579539</v>
      </c>
      <c r="M7" s="2"/>
      <c r="N7" s="6">
        <f t="shared" si="1"/>
        <v>0.11991613369104381</v>
      </c>
      <c r="O7" s="6">
        <f t="shared" si="1"/>
        <v>0.12718462508706335</v>
      </c>
      <c r="P7" s="6">
        <f t="shared" si="1"/>
        <v>0.10747192206252207</v>
      </c>
      <c r="Q7" s="2"/>
      <c r="R7" s="8">
        <f t="shared" si="2"/>
        <v>21.805764872765359</v>
      </c>
      <c r="S7" s="8">
        <f t="shared" si="3"/>
        <v>23.127480387457254</v>
      </c>
      <c r="T7" s="8">
        <f t="shared" si="4"/>
        <v>19.542887106062111</v>
      </c>
      <c r="U7" s="2"/>
      <c r="V7" s="8">
        <f t="shared" si="6"/>
        <v>21.49204412209491</v>
      </c>
      <c r="W7" s="8">
        <f t="shared" si="7"/>
        <v>1.8127721258632383</v>
      </c>
    </row>
    <row r="8" spans="1:23">
      <c r="A8" s="1" t="s">
        <v>24</v>
      </c>
      <c r="B8" s="6">
        <v>0.18266870156843601</v>
      </c>
      <c r="C8" s="6">
        <v>0.147479981869966</v>
      </c>
      <c r="D8" s="6">
        <v>0.17894765927686701</v>
      </c>
      <c r="E8" s="2"/>
      <c r="F8" s="6">
        <v>5.3824447606114399E-2</v>
      </c>
      <c r="G8" s="6">
        <v>3.9931180161566902E-2</v>
      </c>
      <c r="H8" s="6">
        <v>4.9280749307079597E-2</v>
      </c>
      <c r="I8" s="2"/>
      <c r="J8" s="6">
        <f t="shared" si="0"/>
        <v>0.1288442539623216</v>
      </c>
      <c r="K8" s="6">
        <f t="shared" si="0"/>
        <v>0.10754880170839909</v>
      </c>
      <c r="L8" s="6">
        <f t="shared" si="0"/>
        <v>0.12966690996978741</v>
      </c>
      <c r="M8" s="2"/>
      <c r="N8" s="6">
        <f>J8-$J$15</f>
        <v>8.8379177668897746E-3</v>
      </c>
      <c r="O8" s="6">
        <v>0</v>
      </c>
      <c r="P8" s="6">
        <f>L8-$J$15</f>
        <v>9.6605737743555853E-3</v>
      </c>
      <c r="Q8" s="2"/>
      <c r="R8" s="8">
        <f t="shared" si="2"/>
        <v>1.607102821428168</v>
      </c>
      <c r="S8" s="8">
        <f t="shared" si="3"/>
        <v>0</v>
      </c>
      <c r="T8" s="8">
        <f t="shared" si="4"/>
        <v>1.7566960656215234</v>
      </c>
      <c r="U8" s="2"/>
      <c r="V8" s="8">
        <f t="shared" si="6"/>
        <v>1.1212662956832304</v>
      </c>
      <c r="W8" s="8">
        <f t="shared" si="7"/>
        <v>0.97392151329225107</v>
      </c>
    </row>
    <row r="9" spans="1:23">
      <c r="A9" s="1" t="s">
        <v>31</v>
      </c>
      <c r="B9" s="6">
        <v>0.63592545483185403</v>
      </c>
      <c r="C9" s="6">
        <v>0.61994230800444206</v>
      </c>
      <c r="D9" s="6">
        <v>0.642664265096626</v>
      </c>
      <c r="E9" s="2"/>
      <c r="F9" s="10">
        <v>5.2999999999999999E-2</v>
      </c>
      <c r="G9" s="10">
        <v>5.2999999999999999E-2</v>
      </c>
      <c r="H9" s="10">
        <v>5.8999999999999997E-2</v>
      </c>
      <c r="I9" s="2"/>
      <c r="J9" s="6">
        <f t="shared" ref="J9:L11" si="8">B9-F9</f>
        <v>0.58292545483185398</v>
      </c>
      <c r="K9" s="6">
        <f t="shared" si="8"/>
        <v>0.56694230800444201</v>
      </c>
      <c r="L9" s="6">
        <f t="shared" si="8"/>
        <v>0.58366426509662594</v>
      </c>
      <c r="M9" s="2"/>
      <c r="N9" s="6">
        <f>J9-$J$15</f>
        <v>0.46291911863642216</v>
      </c>
      <c r="O9" s="6">
        <f>K9-$J$15</f>
        <v>0.44693597180901018</v>
      </c>
      <c r="P9" s="6">
        <f>L9-$J$15</f>
        <v>0.46365792890119412</v>
      </c>
      <c r="Q9" s="2"/>
      <c r="R9" s="8">
        <f t="shared" si="2"/>
        <v>84.178042982113837</v>
      </c>
      <c r="S9" s="8">
        <f t="shared" si="3"/>
        <v>81.271638890205878</v>
      </c>
      <c r="T9" s="8">
        <f t="shared" si="4"/>
        <v>84.312389566041475</v>
      </c>
      <c r="U9" s="2"/>
      <c r="V9" s="8">
        <f t="shared" si="6"/>
        <v>83.254023812787068</v>
      </c>
      <c r="W9" s="8">
        <f t="shared" si="7"/>
        <v>1.7181093495791138</v>
      </c>
    </row>
    <row r="10" spans="1:23">
      <c r="A10" s="1" t="s">
        <v>30</v>
      </c>
      <c r="B10" s="6">
        <v>0.43900277902861201</v>
      </c>
      <c r="C10" s="6">
        <v>0.35693087164092802</v>
      </c>
      <c r="D10" s="6">
        <v>0.37313425104683801</v>
      </c>
      <c r="E10" s="2"/>
      <c r="F10" s="10">
        <v>5.8000000000000003E-2</v>
      </c>
      <c r="G10" s="10">
        <v>5.2999999999999999E-2</v>
      </c>
      <c r="H10" s="10">
        <v>5.6000000000000001E-2</v>
      </c>
      <c r="I10" s="2"/>
      <c r="J10" s="6">
        <f t="shared" si="8"/>
        <v>0.38100277902861202</v>
      </c>
      <c r="K10" s="6">
        <f t="shared" si="8"/>
        <v>0.30393087164092802</v>
      </c>
      <c r="L10" s="6">
        <f t="shared" si="8"/>
        <v>0.31713425104683801</v>
      </c>
      <c r="M10" s="2"/>
      <c r="N10" s="6">
        <f>J10-$J$15</f>
        <v>0.26099644283318019</v>
      </c>
      <c r="O10" s="6">
        <f>K10-$J$15</f>
        <v>0.1839245354454962</v>
      </c>
      <c r="P10" s="6">
        <f>L10-$J$15</f>
        <v>0.19712791485140618</v>
      </c>
      <c r="Q10" s="2"/>
      <c r="R10" s="8">
        <f t="shared" si="2"/>
        <v>47.460061376824846</v>
      </c>
      <c r="S10" s="8">
        <f t="shared" si="3"/>
        <v>33.445167475047015</v>
      </c>
      <c r="T10" s="8">
        <f t="shared" si="4"/>
        <v>35.84609367229222</v>
      </c>
      <c r="U10" s="2"/>
      <c r="V10" s="8">
        <f t="shared" si="6"/>
        <v>38.917107508054698</v>
      </c>
      <c r="W10" s="8">
        <f t="shared" si="7"/>
        <v>7.4951755986170738</v>
      </c>
    </row>
    <row r="11" spans="1:23">
      <c r="A11" s="1" t="s">
        <v>29</v>
      </c>
      <c r="B11" s="6">
        <v>0.26339243781142202</v>
      </c>
      <c r="C11" s="6">
        <v>0.237312380692734</v>
      </c>
      <c r="D11" s="6">
        <v>0.27940456299831001</v>
      </c>
      <c r="E11" s="2"/>
      <c r="F11" s="10">
        <v>5.5E-2</v>
      </c>
      <c r="G11" s="10">
        <v>5.7000000000000002E-2</v>
      </c>
      <c r="H11" s="10">
        <v>5.7000000000000002E-2</v>
      </c>
      <c r="I11" s="2"/>
      <c r="J11" s="6">
        <f t="shared" si="8"/>
        <v>0.20839243781142203</v>
      </c>
      <c r="K11" s="6">
        <f t="shared" si="8"/>
        <v>0.180312380692734</v>
      </c>
      <c r="L11" s="6">
        <f t="shared" si="8"/>
        <v>0.22240456299831002</v>
      </c>
      <c r="M11" s="2"/>
      <c r="N11" s="6">
        <f>J11-$J$15</f>
        <v>8.8386101615990198E-2</v>
      </c>
      <c r="O11" s="6">
        <f>K11-$J$15</f>
        <v>6.0306044497302175E-2</v>
      </c>
      <c r="P11" s="6">
        <f>L11-$J$15</f>
        <v>0.10239822680287819</v>
      </c>
      <c r="Q11" s="2"/>
      <c r="R11" s="8">
        <f t="shared" si="2"/>
        <v>16.072287277242118</v>
      </c>
      <c r="S11" s="8">
        <f t="shared" si="3"/>
        <v>10.96615931683354</v>
      </c>
      <c r="T11" s="8">
        <f t="shared" si="4"/>
        <v>18.620277258142025</v>
      </c>
      <c r="U11" s="2"/>
      <c r="V11" s="8">
        <f t="shared" si="6"/>
        <v>15.219574617405895</v>
      </c>
      <c r="W11" s="8">
        <f t="shared" si="7"/>
        <v>3.8976556447496593</v>
      </c>
    </row>
    <row r="12" spans="1:23">
      <c r="A12" s="1" t="s">
        <v>28</v>
      </c>
      <c r="B12" s="6">
        <v>0.18916729527588999</v>
      </c>
      <c r="C12" s="6">
        <v>0.20224942696018</v>
      </c>
      <c r="D12" s="6">
        <v>0.232175890010372</v>
      </c>
      <c r="E12" s="2"/>
      <c r="F12" s="10">
        <v>5.2999999999999999E-2</v>
      </c>
      <c r="G12" s="10">
        <v>4.9000000000000002E-2</v>
      </c>
      <c r="H12" s="10">
        <v>5.2999999999999999E-2</v>
      </c>
      <c r="I12" s="2"/>
      <c r="J12" s="6">
        <f t="shared" si="0"/>
        <v>0.13616729527589</v>
      </c>
      <c r="K12" s="6">
        <f t="shared" si="0"/>
        <v>0.15324942696018001</v>
      </c>
      <c r="L12" s="6">
        <f t="shared" si="0"/>
        <v>0.17917589001037201</v>
      </c>
      <c r="M12" s="2"/>
      <c r="N12" s="6">
        <f>J12-$J$15</f>
        <v>1.616095908045817E-2</v>
      </c>
      <c r="O12" s="6">
        <f>K12-$J$15</f>
        <v>3.3243090764748184E-2</v>
      </c>
      <c r="P12" s="6">
        <f>L12-$J$15</f>
        <v>5.9169553814940185E-2</v>
      </c>
      <c r="Q12" s="2"/>
      <c r="R12" s="8">
        <f t="shared" si="2"/>
        <v>2.9387377909864436</v>
      </c>
      <c r="S12" s="8">
        <f t="shared" si="3"/>
        <v>6.0449832607823355</v>
      </c>
      <c r="T12" s="8">
        <f t="shared" si="4"/>
        <v>10.75949781235639</v>
      </c>
      <c r="U12" s="2"/>
      <c r="V12" s="8">
        <f t="shared" si="6"/>
        <v>6.5810729547083895</v>
      </c>
      <c r="W12" s="8">
        <f t="shared" si="7"/>
        <v>3.9378440735908917</v>
      </c>
    </row>
    <row r="13" spans="1:23">
      <c r="V13" s="8"/>
      <c r="W13" s="8"/>
    </row>
    <row r="14" spans="1:23">
      <c r="J14" t="s">
        <v>17</v>
      </c>
      <c r="N14" t="s">
        <v>18</v>
      </c>
      <c r="V14" s="8"/>
      <c r="W14" s="8"/>
    </row>
    <row r="15" spans="1:23">
      <c r="J15" s="16">
        <f>AVERAGE(J3:L3)</f>
        <v>0.12000633619543183</v>
      </c>
      <c r="N15" s="16">
        <f>AVERAGE(N4:P4)</f>
        <v>0.54992858260530397</v>
      </c>
      <c r="V15" s="8"/>
      <c r="W15" s="8"/>
    </row>
    <row r="18" spans="1:23">
      <c r="A18" s="9" t="s">
        <v>71</v>
      </c>
    </row>
    <row r="19" spans="1:23">
      <c r="A19" s="1"/>
      <c r="B19" s="32" t="s">
        <v>0</v>
      </c>
      <c r="C19" s="32"/>
      <c r="D19" s="32"/>
      <c r="E19" s="1"/>
      <c r="F19" s="32" t="s">
        <v>1</v>
      </c>
      <c r="G19" s="32"/>
      <c r="H19" s="32"/>
      <c r="I19" s="1"/>
      <c r="J19" s="32" t="s">
        <v>2</v>
      </c>
      <c r="K19" s="32"/>
      <c r="L19" s="32"/>
      <c r="N19" s="33" t="s">
        <v>16</v>
      </c>
      <c r="O19" s="32"/>
      <c r="P19" s="32"/>
      <c r="Q19" s="1"/>
      <c r="R19" s="33" t="s">
        <v>19</v>
      </c>
      <c r="S19" s="32"/>
      <c r="T19" s="32"/>
      <c r="U19" s="1"/>
      <c r="V19" s="2" t="s">
        <v>3</v>
      </c>
      <c r="W19" s="2" t="s">
        <v>4</v>
      </c>
    </row>
    <row r="20" spans="1:23">
      <c r="A20" s="1" t="s">
        <v>23</v>
      </c>
      <c r="B20" s="13">
        <v>0.23400000000000001</v>
      </c>
      <c r="C20" s="13">
        <v>0.189</v>
      </c>
      <c r="D20" s="13">
        <v>0.20499999999999999</v>
      </c>
      <c r="E20" s="2"/>
      <c r="F20" s="13">
        <v>4.2799999999999998E-2</v>
      </c>
      <c r="G20" s="13">
        <v>4.1599999999999998E-2</v>
      </c>
      <c r="H20" s="13">
        <v>3.6799999999999999E-2</v>
      </c>
      <c r="I20" s="2"/>
      <c r="J20" s="6">
        <f>B20-F20</f>
        <v>0.19120000000000001</v>
      </c>
      <c r="K20" s="6">
        <f t="shared" ref="K20:L25" si="9">C20-G20</f>
        <v>0.1474</v>
      </c>
      <c r="L20" s="6">
        <f t="shared" si="9"/>
        <v>0.16819999999999999</v>
      </c>
      <c r="M20" s="2"/>
      <c r="N20" s="6"/>
      <c r="O20" s="6"/>
      <c r="P20" s="6"/>
      <c r="Q20" s="2"/>
      <c r="R20" s="6"/>
      <c r="S20" s="6"/>
      <c r="T20" s="6"/>
      <c r="U20" s="2"/>
      <c r="V20" s="6"/>
      <c r="W20" s="7"/>
    </row>
    <row r="21" spans="1:23">
      <c r="A21" s="1" t="s">
        <v>32</v>
      </c>
      <c r="B21" s="13">
        <v>0.56899999999999995</v>
      </c>
      <c r="C21" s="13">
        <v>0.57899999999999996</v>
      </c>
      <c r="D21" s="13">
        <v>0.50800000000000001</v>
      </c>
      <c r="E21" s="2"/>
      <c r="F21" s="13">
        <v>4.3200000000000002E-2</v>
      </c>
      <c r="G21" s="13">
        <v>4.65E-2</v>
      </c>
      <c r="H21" s="13">
        <v>4.7699999999999999E-2</v>
      </c>
      <c r="I21" s="2"/>
      <c r="J21" s="6">
        <f t="shared" ref="J21:J25" si="10">B21-F21</f>
        <v>0.52579999999999993</v>
      </c>
      <c r="K21" s="6">
        <f t="shared" si="9"/>
        <v>0.53249999999999997</v>
      </c>
      <c r="L21" s="6">
        <f t="shared" si="9"/>
        <v>0.46029999999999999</v>
      </c>
      <c r="M21" s="2"/>
      <c r="N21" s="6">
        <f>J21-$J$28</f>
        <v>0.35686666666666655</v>
      </c>
      <c r="O21" s="6">
        <f t="shared" ref="O21:P21" si="11">K21-$J$28</f>
        <v>0.36356666666666659</v>
      </c>
      <c r="P21" s="6">
        <f t="shared" si="11"/>
        <v>0.29136666666666666</v>
      </c>
      <c r="Q21" s="2"/>
      <c r="R21" s="8">
        <f>N21/$N$28*100</f>
        <v>105.81142518284246</v>
      </c>
      <c r="S21" s="8">
        <f t="shared" ref="S21:T21" si="12">O21/$N$28*100</f>
        <v>107.79798379126308</v>
      </c>
      <c r="T21" s="8">
        <f t="shared" si="12"/>
        <v>86.390591025894452</v>
      </c>
      <c r="U21" s="2"/>
      <c r="V21" s="8">
        <f>AVERAGE(R21:T21)</f>
        <v>100</v>
      </c>
      <c r="W21" s="8">
        <f>STDEV(R21:T21)</f>
        <v>11.827874417853822</v>
      </c>
    </row>
    <row r="22" spans="1:23">
      <c r="A22" s="1" t="s">
        <v>33</v>
      </c>
      <c r="B22" s="13">
        <v>0.50700000000000001</v>
      </c>
      <c r="C22" s="13">
        <v>0.55100000000000005</v>
      </c>
      <c r="D22" s="13">
        <v>0.57499999999999996</v>
      </c>
      <c r="E22" s="2"/>
      <c r="F22" s="13">
        <v>4.8500000000000001E-2</v>
      </c>
      <c r="G22" s="13">
        <v>5.1400000000000001E-2</v>
      </c>
      <c r="H22" s="13">
        <v>4.7300000000000002E-2</v>
      </c>
      <c r="I22" s="2"/>
      <c r="J22" s="6">
        <f t="shared" si="10"/>
        <v>0.45850000000000002</v>
      </c>
      <c r="K22" s="6">
        <f t="shared" si="9"/>
        <v>0.49960000000000004</v>
      </c>
      <c r="L22" s="6">
        <f t="shared" si="9"/>
        <v>0.52769999999999995</v>
      </c>
      <c r="M22" s="2"/>
      <c r="N22" s="6">
        <f t="shared" ref="N22:N25" si="13">J22-$J$28</f>
        <v>0.28956666666666664</v>
      </c>
      <c r="O22" s="6">
        <f t="shared" ref="O22:O25" si="14">K22-$J$28</f>
        <v>0.33066666666666666</v>
      </c>
      <c r="P22" s="6">
        <f t="shared" ref="P22:P25" si="15">L22-$J$28</f>
        <v>0.35876666666666657</v>
      </c>
      <c r="Q22" s="2"/>
      <c r="R22" s="8">
        <f t="shared" ref="R22:R25" si="16">N22/$N$28*100</f>
        <v>85.856888713184432</v>
      </c>
      <c r="S22" s="8">
        <f t="shared" ref="S22:S25" si="17">O22/$N$28*100</f>
        <v>98.043091520063271</v>
      </c>
      <c r="T22" s="8">
        <f t="shared" ref="T22:T25" si="18">P22/$N$28*100</f>
        <v>106.37477762403635</v>
      </c>
      <c r="U22" s="2"/>
      <c r="V22" s="8">
        <f t="shared" ref="V22:V25" si="19">AVERAGE(R22:T22)</f>
        <v>96.758252619094677</v>
      </c>
      <c r="W22" s="8">
        <f t="shared" ref="W22:W25" si="20">STDEV(R22:T22)</f>
        <v>10.319110891476877</v>
      </c>
    </row>
    <row r="23" spans="1:23">
      <c r="A23" s="1" t="s">
        <v>34</v>
      </c>
      <c r="B23" s="13">
        <v>0.51200000000000001</v>
      </c>
      <c r="C23" s="13">
        <v>0.52</v>
      </c>
      <c r="D23" s="13">
        <v>0.51100000000000001</v>
      </c>
      <c r="E23" s="2"/>
      <c r="F23" s="13">
        <v>5.1799999999999999E-2</v>
      </c>
      <c r="G23" s="13">
        <v>5.2200000000000003E-2</v>
      </c>
      <c r="H23" s="13">
        <v>5.1799999999999999E-2</v>
      </c>
      <c r="I23" s="2"/>
      <c r="J23" s="6">
        <f t="shared" si="10"/>
        <v>0.4602</v>
      </c>
      <c r="K23" s="6">
        <f t="shared" si="9"/>
        <v>0.46779999999999999</v>
      </c>
      <c r="L23" s="6">
        <f t="shared" si="9"/>
        <v>0.4592</v>
      </c>
      <c r="M23" s="2"/>
      <c r="N23" s="6">
        <f t="shared" si="13"/>
        <v>0.29126666666666667</v>
      </c>
      <c r="O23" s="6">
        <f t="shared" si="14"/>
        <v>0.29886666666666661</v>
      </c>
      <c r="P23" s="6">
        <f t="shared" si="15"/>
        <v>0.29026666666666667</v>
      </c>
      <c r="Q23" s="2"/>
      <c r="R23" s="8">
        <f t="shared" si="16"/>
        <v>86.360940897410572</v>
      </c>
      <c r="S23" s="8">
        <f t="shared" si="17"/>
        <v>88.614350662186197</v>
      </c>
      <c r="T23" s="8">
        <f t="shared" si="18"/>
        <v>86.064439612571675</v>
      </c>
      <c r="U23" s="2"/>
      <c r="V23" s="8">
        <f t="shared" si="19"/>
        <v>87.013243724056153</v>
      </c>
      <c r="W23" s="8">
        <f t="shared" si="20"/>
        <v>1.3945019983757339</v>
      </c>
    </row>
    <row r="24" spans="1:23">
      <c r="A24" s="1" t="s">
        <v>35</v>
      </c>
      <c r="B24" s="13">
        <v>0.40600000000000003</v>
      </c>
      <c r="C24" s="13">
        <v>0.41699999999999998</v>
      </c>
      <c r="D24" s="13">
        <v>0.436</v>
      </c>
      <c r="E24" s="2"/>
      <c r="F24" s="13">
        <v>5.8500000000000003E-2</v>
      </c>
      <c r="G24" s="13">
        <v>5.2600000000000001E-2</v>
      </c>
      <c r="H24" s="13">
        <v>5.3900000000000003E-2</v>
      </c>
      <c r="I24" s="2"/>
      <c r="J24" s="6">
        <f t="shared" si="10"/>
        <v>0.34750000000000003</v>
      </c>
      <c r="K24" s="6">
        <f t="shared" si="9"/>
        <v>0.3644</v>
      </c>
      <c r="L24" s="6">
        <f t="shared" si="9"/>
        <v>0.3821</v>
      </c>
      <c r="M24" s="2"/>
      <c r="N24" s="6">
        <f t="shared" si="13"/>
        <v>0.17856666666666668</v>
      </c>
      <c r="O24" s="6">
        <f t="shared" si="14"/>
        <v>0.19546666666666665</v>
      </c>
      <c r="P24" s="6">
        <f t="shared" si="15"/>
        <v>0.21316666666666664</v>
      </c>
      <c r="Q24" s="2"/>
      <c r="R24" s="8">
        <f t="shared" si="16"/>
        <v>52.945246096066434</v>
      </c>
      <c r="S24" s="8">
        <f t="shared" si="17"/>
        <v>57.956117809843846</v>
      </c>
      <c r="T24" s="8">
        <f t="shared" si="18"/>
        <v>63.204190551492388</v>
      </c>
      <c r="U24" s="2"/>
      <c r="V24" s="8">
        <f t="shared" si="19"/>
        <v>58.035184819134223</v>
      </c>
      <c r="W24" s="8">
        <f t="shared" si="20"/>
        <v>5.129929242089732</v>
      </c>
    </row>
    <row r="25" spans="1:23">
      <c r="A25" s="1" t="s">
        <v>36</v>
      </c>
      <c r="B25" s="13">
        <v>0.39100000000000001</v>
      </c>
      <c r="C25" s="13">
        <v>0.41599999999999998</v>
      </c>
      <c r="D25" s="13">
        <v>0.38900000000000001</v>
      </c>
      <c r="E25" s="2"/>
      <c r="F25" s="13">
        <v>5.4300000000000001E-2</v>
      </c>
      <c r="G25" s="13">
        <v>5.0599999999999999E-2</v>
      </c>
      <c r="H25" s="13">
        <v>5.6000000000000001E-2</v>
      </c>
      <c r="I25" s="2"/>
      <c r="J25" s="6">
        <f t="shared" si="10"/>
        <v>0.3367</v>
      </c>
      <c r="K25" s="6">
        <f t="shared" si="9"/>
        <v>0.3654</v>
      </c>
      <c r="L25" s="6">
        <f t="shared" si="9"/>
        <v>0.33300000000000002</v>
      </c>
      <c r="M25" s="2"/>
      <c r="N25" s="6">
        <f t="shared" si="13"/>
        <v>0.16776666666666665</v>
      </c>
      <c r="O25" s="6">
        <f t="shared" si="14"/>
        <v>0.19646666666666665</v>
      </c>
      <c r="P25" s="6">
        <f t="shared" si="15"/>
        <v>0.16406666666666667</v>
      </c>
      <c r="Q25" s="2"/>
      <c r="R25" s="8">
        <f t="shared" si="16"/>
        <v>49.743032219806288</v>
      </c>
      <c r="S25" s="8">
        <f t="shared" si="17"/>
        <v>58.252619094682743</v>
      </c>
      <c r="T25" s="8">
        <f t="shared" si="18"/>
        <v>48.645977465902362</v>
      </c>
      <c r="U25" s="2"/>
      <c r="V25" s="8">
        <f t="shared" si="19"/>
        <v>52.213876260130462</v>
      </c>
      <c r="W25" s="8">
        <f t="shared" si="20"/>
        <v>5.2583926773927949</v>
      </c>
    </row>
    <row r="26" spans="1:23">
      <c r="V26" s="8"/>
      <c r="W26" s="8"/>
    </row>
    <row r="27" spans="1:23">
      <c r="J27" t="s">
        <v>17</v>
      </c>
      <c r="N27" t="s">
        <v>18</v>
      </c>
      <c r="V27" s="8"/>
      <c r="W27" s="8"/>
    </row>
    <row r="28" spans="1:23">
      <c r="J28" s="16">
        <f>AVERAGE(J20:L20)</f>
        <v>0.16893333333333335</v>
      </c>
      <c r="N28" s="16">
        <f>AVERAGE(N21:P21)</f>
        <v>0.3372666666666666</v>
      </c>
      <c r="V28" s="8"/>
      <c r="W28" s="8"/>
    </row>
    <row r="32" spans="1:23">
      <c r="A32" s="9" t="s">
        <v>72</v>
      </c>
      <c r="B32" s="34" t="s">
        <v>42</v>
      </c>
      <c r="C32" s="34"/>
      <c r="D32" s="34"/>
      <c r="E32" s="5"/>
      <c r="F32" s="35" t="s">
        <v>55</v>
      </c>
      <c r="G32" s="35"/>
      <c r="H32" s="35"/>
      <c r="J32" s="33" t="s">
        <v>46</v>
      </c>
      <c r="K32" s="33"/>
      <c r="L32" s="33"/>
      <c r="N32" s="2" t="s">
        <v>3</v>
      </c>
      <c r="O32" s="2" t="s">
        <v>4</v>
      </c>
      <c r="P32" s="5"/>
      <c r="Q32" s="33" t="s">
        <v>47</v>
      </c>
      <c r="R32" s="33"/>
      <c r="S32" s="33"/>
      <c r="U32" s="2" t="s">
        <v>3</v>
      </c>
      <c r="V32" s="2" t="s">
        <v>4</v>
      </c>
    </row>
    <row r="33" spans="1:22">
      <c r="A33" t="s">
        <v>43</v>
      </c>
      <c r="B33" s="14">
        <v>8.9397549528920095E-2</v>
      </c>
      <c r="C33" s="14">
        <v>9.2609917784932702E-2</v>
      </c>
      <c r="D33" s="14">
        <v>9.3477006780620694E-2</v>
      </c>
      <c r="E33" s="14"/>
      <c r="F33" s="14"/>
      <c r="G33" s="2"/>
      <c r="H33" s="2"/>
      <c r="I33" s="2"/>
      <c r="J33" s="6"/>
      <c r="K33" s="6"/>
      <c r="L33" s="6"/>
      <c r="M33" s="2"/>
      <c r="N33" s="6"/>
      <c r="O33" s="7"/>
      <c r="P33" s="2"/>
      <c r="Q33" s="6"/>
      <c r="R33" s="6"/>
      <c r="S33" s="6"/>
      <c r="T33" s="2"/>
      <c r="U33" s="6"/>
      <c r="V33" s="7"/>
    </row>
    <row r="34" spans="1:22">
      <c r="A34" t="s">
        <v>44</v>
      </c>
      <c r="B34" s="14">
        <v>0.14161679483496201</v>
      </c>
      <c r="C34" s="14">
        <v>0.14156292599299999</v>
      </c>
      <c r="D34" s="14">
        <v>0.146274691960216</v>
      </c>
      <c r="E34" s="14"/>
      <c r="F34" s="14">
        <f t="shared" ref="F34:H39" si="21">B34-$B$42</f>
        <v>4.9788636803470829E-2</v>
      </c>
      <c r="G34" s="14">
        <f t="shared" si="21"/>
        <v>4.9734767961508816E-2</v>
      </c>
      <c r="H34" s="14">
        <f t="shared" si="21"/>
        <v>5.4446533928724825E-2</v>
      </c>
      <c r="I34" s="2"/>
      <c r="J34" s="8">
        <f>F34/$F$42*100</f>
        <v>6.7759273245283884</v>
      </c>
      <c r="K34" s="8">
        <f t="shared" ref="K34:L34" si="22">G34/$F$42*100</f>
        <v>6.7685961063704791</v>
      </c>
      <c r="L34" s="8">
        <f t="shared" si="22"/>
        <v>7.4098384824183459</v>
      </c>
      <c r="M34" s="2"/>
      <c r="N34" s="8">
        <f>AVERAGE(J34:L34)</f>
        <v>6.9847873044390711</v>
      </c>
      <c r="O34" s="8">
        <f>STDEV(J34:L34)</f>
        <v>0.36812336874490392</v>
      </c>
      <c r="P34" s="2"/>
      <c r="Q34" s="8">
        <f>100-(F34-$F$45)/$F$48*100</f>
        <v>100.22454389326001</v>
      </c>
      <c r="R34" s="8">
        <f t="shared" ref="R34:S34" si="23">100-(G34-$F$45)/$F$48*100</f>
        <v>100.23242563426284</v>
      </c>
      <c r="S34" s="8">
        <f t="shared" si="23"/>
        <v>99.543030472477156</v>
      </c>
      <c r="T34" s="2"/>
      <c r="U34" s="8">
        <f>AVERAGE(Q34:S34)</f>
        <v>100</v>
      </c>
      <c r="V34" s="8">
        <f>STDEV(Q34:S34)</f>
        <v>0.39576684079600127</v>
      </c>
    </row>
    <row r="35" spans="1:22">
      <c r="A35" t="s">
        <v>37</v>
      </c>
      <c r="B35" s="14">
        <v>0.15208541880924201</v>
      </c>
      <c r="C35" s="14">
        <v>0.14638361178291701</v>
      </c>
      <c r="D35" s="14">
        <v>0.137701824472899</v>
      </c>
      <c r="E35" s="14"/>
      <c r="F35" s="14">
        <f t="shared" si="21"/>
        <v>6.0257260777750829E-2</v>
      </c>
      <c r="G35" s="14">
        <f t="shared" si="21"/>
        <v>5.4555453751425828E-2</v>
      </c>
      <c r="H35" s="14">
        <f t="shared" si="21"/>
        <v>4.587366644140782E-2</v>
      </c>
      <c r="I35" s="2"/>
      <c r="J35" s="8">
        <f t="shared" ref="J35:J38" si="24">F35/$F$42*100</f>
        <v>8.2006426771004008</v>
      </c>
      <c r="K35" s="8">
        <f t="shared" ref="K35:K38" si="25">G35/$F$42*100</f>
        <v>7.4246618005528786</v>
      </c>
      <c r="L35" s="8">
        <f t="shared" ref="L35:L38" si="26">H35/$F$42*100</f>
        <v>6.2431239309401487</v>
      </c>
      <c r="M35" s="2"/>
      <c r="N35" s="8">
        <f t="shared" ref="N35:N38" si="27">AVERAGE(J35:L35)</f>
        <v>7.28947613619781</v>
      </c>
      <c r="O35" s="8">
        <f t="shared" ref="O35:O38" si="28">STDEV(J35:L35)</f>
        <v>0.98573641673497958</v>
      </c>
      <c r="P35" s="2"/>
      <c r="Q35" s="8">
        <f t="shared" ref="Q35:Q38" si="29">100-(F35-$F$45)/$F$48*100</f>
        <v>98.692842452942799</v>
      </c>
      <c r="R35" s="8">
        <f t="shared" ref="R35:R38" si="30">100-(G35-$F$45)/$F$48*100</f>
        <v>99.527094027561361</v>
      </c>
      <c r="S35" s="8">
        <f t="shared" ref="S35:S38" si="31">100-(H35-$F$45)/$F$48*100</f>
        <v>100.79735706881237</v>
      </c>
      <c r="T35" s="2"/>
      <c r="U35" s="8">
        <f t="shared" ref="U35:U38" si="32">AVERAGE(Q35:S35)</f>
        <v>99.672431183105502</v>
      </c>
      <c r="V35" s="8">
        <f t="shared" ref="V35:V38" si="33">STDEV(Q35:S35)</f>
        <v>1.0597582784241015</v>
      </c>
    </row>
    <row r="36" spans="1:22">
      <c r="A36" t="s">
        <v>38</v>
      </c>
      <c r="B36" s="14">
        <v>0.148403571476382</v>
      </c>
      <c r="C36" s="14">
        <v>0.15142368467855</v>
      </c>
      <c r="D36" s="14">
        <v>0.141886239316805</v>
      </c>
      <c r="E36" s="14"/>
      <c r="F36" s="14">
        <f t="shared" si="21"/>
        <v>5.6575413444890824E-2</v>
      </c>
      <c r="G36" s="14">
        <f t="shared" si="21"/>
        <v>5.9595526647058819E-2</v>
      </c>
      <c r="H36" s="14">
        <f t="shared" si="21"/>
        <v>5.0058081285313819E-2</v>
      </c>
      <c r="I36" s="2"/>
      <c r="J36" s="8">
        <f t="shared" si="24"/>
        <v>7.6995658943408261</v>
      </c>
      <c r="K36" s="8">
        <f t="shared" si="25"/>
        <v>8.1105847308379211</v>
      </c>
      <c r="L36" s="8">
        <f t="shared" si="26"/>
        <v>6.8125970617250493</v>
      </c>
      <c r="M36" s="2"/>
      <c r="N36" s="8">
        <f t="shared" si="27"/>
        <v>7.5409158956345985</v>
      </c>
      <c r="O36" s="8">
        <f t="shared" si="28"/>
        <v>0.66337799470541747</v>
      </c>
      <c r="P36" s="2"/>
      <c r="Q36" s="8">
        <f t="shared" si="29"/>
        <v>99.231546572665238</v>
      </c>
      <c r="R36" s="8">
        <f t="shared" si="30"/>
        <v>98.789663116630621</v>
      </c>
      <c r="S36" s="8">
        <f t="shared" si="31"/>
        <v>100.18512051708962</v>
      </c>
      <c r="T36" s="2"/>
      <c r="U36" s="8">
        <f t="shared" si="32"/>
        <v>99.402110068795153</v>
      </c>
      <c r="V36" s="8">
        <f t="shared" si="33"/>
        <v>0.71319300948830777</v>
      </c>
    </row>
    <row r="37" spans="1:22">
      <c r="A37" t="s">
        <v>39</v>
      </c>
      <c r="B37" s="14">
        <v>0.15302460484769401</v>
      </c>
      <c r="C37" s="14">
        <v>0.16332203246131599</v>
      </c>
      <c r="D37" s="14">
        <v>0.16513808119258799</v>
      </c>
      <c r="E37" s="14"/>
      <c r="F37" s="14">
        <f t="shared" si="21"/>
        <v>6.1196446816202829E-2</v>
      </c>
      <c r="G37" s="14">
        <f t="shared" si="21"/>
        <v>7.1493874429824814E-2</v>
      </c>
      <c r="H37" s="14">
        <f t="shared" si="21"/>
        <v>7.3309923161096816E-2</v>
      </c>
      <c r="I37" s="2"/>
      <c r="J37" s="8">
        <f t="shared" si="24"/>
        <v>8.3284601219901315</v>
      </c>
      <c r="K37" s="8">
        <f t="shared" si="25"/>
        <v>9.7298767025427093</v>
      </c>
      <c r="L37" s="8">
        <f t="shared" si="26"/>
        <v>9.97702976820052</v>
      </c>
      <c r="M37" s="2"/>
      <c r="N37" s="8">
        <f t="shared" si="27"/>
        <v>9.3451221975777869</v>
      </c>
      <c r="O37" s="8">
        <f t="shared" si="28"/>
        <v>0.88908519919052931</v>
      </c>
      <c r="P37" s="2"/>
      <c r="Q37" s="8">
        <f t="shared" si="29"/>
        <v>98.555426818246488</v>
      </c>
      <c r="R37" s="8">
        <f t="shared" si="30"/>
        <v>97.048773723618382</v>
      </c>
      <c r="S37" s="8">
        <f t="shared" si="31"/>
        <v>96.783061203595736</v>
      </c>
      <c r="T37" s="2"/>
      <c r="U37" s="8">
        <f t="shared" si="32"/>
        <v>97.462420581820197</v>
      </c>
      <c r="V37" s="8">
        <f t="shared" si="33"/>
        <v>0.95584923522188492</v>
      </c>
    </row>
    <row r="38" spans="1:22">
      <c r="A38" t="s">
        <v>40</v>
      </c>
      <c r="B38" s="14">
        <v>0.156634457014137</v>
      </c>
      <c r="C38" s="14">
        <v>0.14177844146302601</v>
      </c>
      <c r="D38" s="14">
        <v>0.13403353786567501</v>
      </c>
      <c r="E38" s="14"/>
      <c r="F38" s="14">
        <f t="shared" si="21"/>
        <v>6.4806298982645824E-2</v>
      </c>
      <c r="G38" s="14">
        <f t="shared" si="21"/>
        <v>4.9950283431534834E-2</v>
      </c>
      <c r="H38" s="14">
        <f t="shared" si="21"/>
        <v>4.2205379834183834E-2</v>
      </c>
      <c r="I38" s="2"/>
      <c r="J38" s="8">
        <f t="shared" si="24"/>
        <v>8.8197388052900916</v>
      </c>
      <c r="K38" s="8">
        <f t="shared" si="25"/>
        <v>6.7979264366619496</v>
      </c>
      <c r="L38" s="8">
        <f t="shared" si="26"/>
        <v>5.7438926795563434</v>
      </c>
      <c r="M38" s="2"/>
      <c r="N38" s="8">
        <f t="shared" si="27"/>
        <v>7.1205193071694621</v>
      </c>
      <c r="O38" s="8">
        <f t="shared" si="28"/>
        <v>1.5630921173668952</v>
      </c>
      <c r="P38" s="2"/>
      <c r="Q38" s="8">
        <f t="shared" si="29"/>
        <v>98.027256566238449</v>
      </c>
      <c r="R38" s="8">
        <f t="shared" si="30"/>
        <v>100.20089280275982</v>
      </c>
      <c r="S38" s="8">
        <f t="shared" si="31"/>
        <v>101.33407707075204</v>
      </c>
      <c r="T38" s="2"/>
      <c r="U38" s="8">
        <f t="shared" si="32"/>
        <v>99.854075479916787</v>
      </c>
      <c r="V38" s="8">
        <f t="shared" si="33"/>
        <v>1.6804693254671159</v>
      </c>
    </row>
    <row r="39" spans="1:22">
      <c r="A39" t="s">
        <v>41</v>
      </c>
      <c r="B39" s="14">
        <v>0.826473120684455</v>
      </c>
      <c r="C39" s="14">
        <v>0.83516418826263805</v>
      </c>
      <c r="D39" s="14">
        <v>0.81820832866987303</v>
      </c>
      <c r="E39" s="14"/>
      <c r="F39" s="14">
        <f t="shared" si="21"/>
        <v>0.73464496265296386</v>
      </c>
      <c r="G39" s="14">
        <f t="shared" si="21"/>
        <v>0.74333603023114692</v>
      </c>
      <c r="H39" s="14">
        <f t="shared" si="21"/>
        <v>0.72638017063838189</v>
      </c>
    </row>
    <row r="41" spans="1:22">
      <c r="B41" t="s">
        <v>45</v>
      </c>
      <c r="F41" t="s">
        <v>48</v>
      </c>
    </row>
    <row r="42" spans="1:22">
      <c r="B42" s="17">
        <f>AVERAGE(B33:D33)</f>
        <v>9.1828158031491178E-2</v>
      </c>
      <c r="F42" s="16">
        <f>AVERAGE(F39:H39)</f>
        <v>0.73478705450749759</v>
      </c>
    </row>
    <row r="44" spans="1:22">
      <c r="F44" t="s">
        <v>49</v>
      </c>
    </row>
    <row r="45" spans="1:22">
      <c r="F45" s="16">
        <f>AVERAGE(F34:H34)</f>
        <v>5.1323312897901485E-2</v>
      </c>
    </row>
    <row r="47" spans="1:22">
      <c r="F47" t="s">
        <v>50</v>
      </c>
    </row>
    <row r="48" spans="1:22">
      <c r="F48" s="16">
        <f>F42-F45</f>
        <v>0.68346374160959611</v>
      </c>
    </row>
  </sheetData>
  <mergeCells count="14">
    <mergeCell ref="B32:D32"/>
    <mergeCell ref="F32:H32"/>
    <mergeCell ref="J32:L32"/>
    <mergeCell ref="Q32:S32"/>
    <mergeCell ref="B2:D2"/>
    <mergeCell ref="F2:H2"/>
    <mergeCell ref="J2:L2"/>
    <mergeCell ref="N2:P2"/>
    <mergeCell ref="R2:T2"/>
    <mergeCell ref="B19:D19"/>
    <mergeCell ref="F19:H19"/>
    <mergeCell ref="J19:L19"/>
    <mergeCell ref="N19:P19"/>
    <mergeCell ref="R19:T19"/>
  </mergeCells>
  <phoneticPr fontId="2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31CF5-DF3B-4F2A-8230-599220F011C5}">
  <dimension ref="A1:W43"/>
  <sheetViews>
    <sheetView zoomScale="55" zoomScaleNormal="55" workbookViewId="0"/>
  </sheetViews>
  <sheetFormatPr defaultRowHeight="18"/>
  <cols>
    <col min="1" max="1" width="16.5" customWidth="1"/>
  </cols>
  <sheetData>
    <row r="1" spans="1:23">
      <c r="A1" s="9" t="s">
        <v>70</v>
      </c>
    </row>
    <row r="2" spans="1:23">
      <c r="A2" s="1"/>
      <c r="B2" s="32" t="s">
        <v>0</v>
      </c>
      <c r="C2" s="32"/>
      <c r="D2" s="32"/>
      <c r="E2" s="1"/>
      <c r="F2" s="32" t="s">
        <v>1</v>
      </c>
      <c r="G2" s="32"/>
      <c r="H2" s="32"/>
      <c r="I2" s="1"/>
      <c r="J2" s="32" t="s">
        <v>2</v>
      </c>
      <c r="K2" s="32"/>
      <c r="L2" s="32"/>
      <c r="N2" s="33" t="s">
        <v>16</v>
      </c>
      <c r="O2" s="32"/>
      <c r="P2" s="32"/>
      <c r="Q2" s="1"/>
      <c r="R2" s="33" t="s">
        <v>19</v>
      </c>
      <c r="S2" s="32"/>
      <c r="T2" s="32"/>
      <c r="U2" s="1"/>
      <c r="V2" s="2" t="s">
        <v>3</v>
      </c>
      <c r="W2" s="2" t="s">
        <v>4</v>
      </c>
    </row>
    <row r="3" spans="1:23">
      <c r="A3" t="s">
        <v>5</v>
      </c>
      <c r="B3" s="7">
        <v>0.13619688827482401</v>
      </c>
      <c r="C3" s="7">
        <v>0.14368975931141201</v>
      </c>
      <c r="D3" s="7">
        <v>0.12887703953962601</v>
      </c>
      <c r="E3" s="7"/>
      <c r="F3" s="7">
        <v>4.2794604917596499E-2</v>
      </c>
      <c r="G3" s="7">
        <v>5.3043890831449003E-2</v>
      </c>
      <c r="H3" s="7">
        <v>5.2214987664034498E-2</v>
      </c>
      <c r="I3" s="2"/>
      <c r="J3" s="7">
        <f t="shared" ref="J3:L8" si="0">B3-F3</f>
        <v>9.3402283357227514E-2</v>
      </c>
      <c r="K3" s="7">
        <f t="shared" si="0"/>
        <v>9.0645868479963004E-2</v>
      </c>
      <c r="L3" s="7">
        <f t="shared" si="0"/>
        <v>7.6662051875591511E-2</v>
      </c>
      <c r="M3" s="2"/>
      <c r="N3" s="6"/>
      <c r="O3" s="6"/>
      <c r="P3" s="6"/>
      <c r="Q3" s="2"/>
      <c r="R3" s="6"/>
      <c r="S3" s="6"/>
      <c r="T3" s="6"/>
      <c r="U3" s="2"/>
      <c r="V3" s="6"/>
      <c r="W3" s="7"/>
    </row>
    <row r="4" spans="1:23">
      <c r="A4" t="s">
        <v>53</v>
      </c>
      <c r="B4" s="7">
        <v>0.56145515066200302</v>
      </c>
      <c r="C4" s="7">
        <v>0.51827423217370205</v>
      </c>
      <c r="D4" s="7">
        <v>0.50671764339607595</v>
      </c>
      <c r="E4" s="7"/>
      <c r="F4" s="7">
        <v>4.85043777435719E-2</v>
      </c>
      <c r="G4" s="7">
        <v>4.40118240140688E-2</v>
      </c>
      <c r="H4" s="7">
        <v>4.8915105597205001E-2</v>
      </c>
      <c r="I4" s="2"/>
      <c r="J4" s="7">
        <f t="shared" si="0"/>
        <v>0.51295077291843116</v>
      </c>
      <c r="K4" s="7">
        <f t="shared" si="0"/>
        <v>0.47426240815963328</v>
      </c>
      <c r="L4" s="7">
        <f t="shared" si="0"/>
        <v>0.45780253779887092</v>
      </c>
      <c r="M4" s="2"/>
      <c r="N4" s="6">
        <f>J4-$J$11</f>
        <v>0.42604737168083717</v>
      </c>
      <c r="O4" s="6">
        <f t="shared" ref="O4:P4" si="1">K4-$J$11</f>
        <v>0.38735900692203928</v>
      </c>
      <c r="P4" s="6">
        <f t="shared" si="1"/>
        <v>0.37089913656127693</v>
      </c>
      <c r="Q4" s="2"/>
      <c r="R4" s="8">
        <f>N4/$N$11*100</f>
        <v>107.92334399163477</v>
      </c>
      <c r="S4" s="8">
        <f t="shared" ref="S4:T4" si="2">O4/$N$11*100</f>
        <v>98.123077692924994</v>
      </c>
      <c r="T4" s="8">
        <f t="shared" si="2"/>
        <v>93.95357831544024</v>
      </c>
      <c r="U4" s="2"/>
      <c r="V4" s="8">
        <f>AVERAGE(R4:T4)</f>
        <v>100</v>
      </c>
      <c r="W4" s="8">
        <f>STDEV(R4:T4)</f>
        <v>7.1715211965135053</v>
      </c>
    </row>
    <row r="5" spans="1:23">
      <c r="A5" t="s">
        <v>39</v>
      </c>
      <c r="B5" s="7">
        <v>0.31881877610736697</v>
      </c>
      <c r="C5" s="7">
        <v>0.34453662003275298</v>
      </c>
      <c r="D5" s="7">
        <v>0.28410336129809199</v>
      </c>
      <c r="E5" s="7"/>
      <c r="F5" s="7">
        <v>4.9326222258625402E-2</v>
      </c>
      <c r="G5" s="7">
        <v>4.85043777435719E-2</v>
      </c>
      <c r="H5" s="7">
        <v>5.1387663544523003E-2</v>
      </c>
      <c r="I5" s="2"/>
      <c r="J5" s="7">
        <f t="shared" si="0"/>
        <v>0.2694925538487416</v>
      </c>
      <c r="K5" s="7">
        <f t="shared" si="0"/>
        <v>0.29603224228918107</v>
      </c>
      <c r="L5" s="7">
        <f t="shared" si="0"/>
        <v>0.23271569775356898</v>
      </c>
      <c r="M5" s="2"/>
      <c r="N5" s="6">
        <f t="shared" ref="N5:N8" si="3">J5-$J$11</f>
        <v>0.18258915261114761</v>
      </c>
      <c r="O5" s="6">
        <f t="shared" ref="O5:O8" si="4">K5-$J$11</f>
        <v>0.20912884105158708</v>
      </c>
      <c r="P5" s="6">
        <f t="shared" ref="P5:P8" si="5">L5-$J$11</f>
        <v>0.14581229651597499</v>
      </c>
      <c r="Q5" s="2"/>
      <c r="R5" s="8">
        <f t="shared" ref="R5:R8" si="6">N5/$N$11*100</f>
        <v>46.252208642084916</v>
      </c>
      <c r="S5" s="8">
        <f t="shared" ref="S5:S8" si="7">O5/$N$11*100</f>
        <v>52.975057121793526</v>
      </c>
      <c r="T5" s="8">
        <f t="shared" ref="T5:T8" si="8">P5/$N$11*100</f>
        <v>36.936152364982696</v>
      </c>
      <c r="U5" s="2"/>
      <c r="V5" s="8">
        <f t="shared" ref="V5:V8" si="9">AVERAGE(R5:T5)</f>
        <v>45.387806042953713</v>
      </c>
      <c r="W5" s="8">
        <f t="shared" ref="W5:W8" si="10">STDEV(R5:T5)</f>
        <v>8.0543162552479153</v>
      </c>
    </row>
    <row r="6" spans="1:23">
      <c r="A6" t="s">
        <v>40</v>
      </c>
      <c r="B6" s="7">
        <v>0.20599103366829899</v>
      </c>
      <c r="C6" s="7">
        <v>0.17625293493043301</v>
      </c>
      <c r="D6" s="7">
        <v>0.178925356696952</v>
      </c>
      <c r="E6" s="7"/>
      <c r="F6" s="7">
        <v>4.8915105597205001E-2</v>
      </c>
      <c r="G6" s="7">
        <v>5.2629241490118397E-2</v>
      </c>
      <c r="H6" s="7">
        <v>5.0974591749927502E-2</v>
      </c>
      <c r="I6" s="2"/>
      <c r="J6" s="7">
        <f t="shared" si="0"/>
        <v>0.157075928071094</v>
      </c>
      <c r="K6" s="7">
        <f t="shared" si="0"/>
        <v>0.12362369344031461</v>
      </c>
      <c r="L6" s="7">
        <f t="shared" si="0"/>
        <v>0.12795076494702451</v>
      </c>
      <c r="M6" s="2"/>
      <c r="N6" s="6">
        <f t="shared" si="3"/>
        <v>7.017252683349999E-2</v>
      </c>
      <c r="O6" s="6">
        <f t="shared" si="4"/>
        <v>3.6720292202720606E-2</v>
      </c>
      <c r="P6" s="6">
        <f t="shared" si="5"/>
        <v>4.1047363709430504E-2</v>
      </c>
      <c r="Q6" s="2"/>
      <c r="R6" s="8">
        <f t="shared" si="6"/>
        <v>17.775614299264721</v>
      </c>
      <c r="S6" s="8">
        <f t="shared" si="7"/>
        <v>9.3017279069998011</v>
      </c>
      <c r="T6" s="8">
        <f t="shared" si="8"/>
        <v>10.397831433827539</v>
      </c>
      <c r="U6" s="2"/>
      <c r="V6" s="8">
        <f t="shared" si="9"/>
        <v>12.491724546697354</v>
      </c>
      <c r="W6" s="8">
        <f t="shared" si="10"/>
        <v>4.6086851620983929</v>
      </c>
    </row>
    <row r="7" spans="1:23">
      <c r="A7" t="s">
        <v>51</v>
      </c>
      <c r="B7" s="7">
        <v>0.19387170695901501</v>
      </c>
      <c r="C7" s="7">
        <v>0.27218378111570202</v>
      </c>
      <c r="D7" s="7">
        <v>0.18021605205858501</v>
      </c>
      <c r="E7" s="7"/>
      <c r="F7" s="7">
        <v>5.0974591749927502E-2</v>
      </c>
      <c r="G7" s="7">
        <v>5.0149624954175097E-2</v>
      </c>
      <c r="H7" s="7">
        <v>5.2214987664034498E-2</v>
      </c>
      <c r="I7" s="2"/>
      <c r="J7" s="7">
        <f t="shared" si="0"/>
        <v>0.14289711520908752</v>
      </c>
      <c r="K7" s="7">
        <f t="shared" si="0"/>
        <v>0.22203415616152691</v>
      </c>
      <c r="L7" s="7">
        <f t="shared" si="0"/>
        <v>0.1280010643945505</v>
      </c>
      <c r="M7" s="2"/>
      <c r="N7" s="6">
        <f t="shared" si="3"/>
        <v>5.5993713971493511E-2</v>
      </c>
      <c r="O7" s="6">
        <f t="shared" si="4"/>
        <v>0.13513075492393289</v>
      </c>
      <c r="P7" s="6">
        <f t="shared" si="5"/>
        <v>4.1097663156956496E-2</v>
      </c>
      <c r="Q7" s="2"/>
      <c r="R7" s="8">
        <f t="shared" si="6"/>
        <v>14.183936472777223</v>
      </c>
      <c r="S7" s="8">
        <f t="shared" si="7"/>
        <v>34.230378866014853</v>
      </c>
      <c r="T7" s="8">
        <f t="shared" si="8"/>
        <v>10.410572938502291</v>
      </c>
      <c r="U7" s="2"/>
      <c r="V7" s="8">
        <f t="shared" si="9"/>
        <v>19.608296092431456</v>
      </c>
      <c r="W7" s="8">
        <f t="shared" si="10"/>
        <v>12.802872590500627</v>
      </c>
    </row>
    <row r="8" spans="1:23">
      <c r="A8" t="s">
        <v>52</v>
      </c>
      <c r="B8" s="7">
        <v>0.17794698726047201</v>
      </c>
      <c r="C8" s="7">
        <v>0.18416348774795199</v>
      </c>
      <c r="D8" s="7">
        <v>0.18364203383488401</v>
      </c>
      <c r="E8" s="7"/>
      <c r="F8" s="7">
        <v>4.9737728464645602E-2</v>
      </c>
      <c r="G8" s="7">
        <v>5.1387663544523003E-2</v>
      </c>
      <c r="H8" s="7">
        <v>4.8915105597205001E-2</v>
      </c>
      <c r="I8" s="2"/>
      <c r="J8" s="7">
        <f t="shared" si="0"/>
        <v>0.1282092587958264</v>
      </c>
      <c r="K8" s="7">
        <f t="shared" si="0"/>
        <v>0.13277582420342898</v>
      </c>
      <c r="L8" s="7">
        <f t="shared" si="0"/>
        <v>0.13472692823767901</v>
      </c>
      <c r="M8" s="2"/>
      <c r="N8" s="6">
        <f t="shared" si="3"/>
        <v>4.1305857558232392E-2</v>
      </c>
      <c r="O8" s="6">
        <f t="shared" si="4"/>
        <v>4.5872422965834977E-2</v>
      </c>
      <c r="P8" s="6">
        <f t="shared" si="5"/>
        <v>4.7823527000085006E-2</v>
      </c>
      <c r="Q8" s="2"/>
      <c r="R8" s="8">
        <f t="shared" si="6"/>
        <v>10.463311289867743</v>
      </c>
      <c r="S8" s="8">
        <f t="shared" si="7"/>
        <v>11.620081738657628</v>
      </c>
      <c r="T8" s="8">
        <f t="shared" si="8"/>
        <v>12.114321782953866</v>
      </c>
      <c r="U8" s="2"/>
      <c r="V8" s="8">
        <f t="shared" si="9"/>
        <v>11.399238270493079</v>
      </c>
      <c r="W8" s="8">
        <f t="shared" si="10"/>
        <v>0.84737110532713467</v>
      </c>
    </row>
    <row r="9" spans="1:23">
      <c r="V9" s="8"/>
      <c r="W9" s="8"/>
    </row>
    <row r="10" spans="1:23">
      <c r="J10" t="s">
        <v>17</v>
      </c>
      <c r="N10" t="s">
        <v>18</v>
      </c>
      <c r="V10" s="8"/>
      <c r="W10" s="8"/>
    </row>
    <row r="11" spans="1:23">
      <c r="J11" s="6">
        <f>AVERAGE(J3:L3)</f>
        <v>8.6903401237594005E-2</v>
      </c>
      <c r="K11" s="2"/>
      <c r="L11" s="2"/>
      <c r="M11" s="2"/>
      <c r="N11" s="6">
        <f>AVERAGE(N4:P4)</f>
        <v>0.39476850505471778</v>
      </c>
      <c r="V11" s="8"/>
      <c r="W11" s="8"/>
    </row>
    <row r="14" spans="1:23">
      <c r="A14" s="9" t="s">
        <v>71</v>
      </c>
    </row>
    <row r="15" spans="1:23">
      <c r="A15" s="1"/>
      <c r="B15" s="32" t="s">
        <v>0</v>
      </c>
      <c r="C15" s="32"/>
      <c r="D15" s="32"/>
      <c r="E15" s="1"/>
      <c r="F15" s="32" t="s">
        <v>1</v>
      </c>
      <c r="G15" s="32"/>
      <c r="H15" s="32"/>
      <c r="I15" s="1"/>
      <c r="J15" s="32" t="s">
        <v>2</v>
      </c>
      <c r="K15" s="32"/>
      <c r="L15" s="32"/>
      <c r="N15" s="33" t="s">
        <v>16</v>
      </c>
      <c r="O15" s="32"/>
      <c r="P15" s="32"/>
      <c r="Q15" s="1"/>
      <c r="R15" s="33" t="s">
        <v>19</v>
      </c>
      <c r="S15" s="32"/>
      <c r="T15" s="32"/>
      <c r="U15" s="1"/>
      <c r="V15" s="2" t="s">
        <v>3</v>
      </c>
      <c r="W15" s="2" t="s">
        <v>4</v>
      </c>
    </row>
    <row r="16" spans="1:23">
      <c r="A16" t="s">
        <v>5</v>
      </c>
      <c r="B16" s="6">
        <v>0.14222977314390201</v>
      </c>
      <c r="C16" s="6">
        <v>0.14331562003330101</v>
      </c>
      <c r="D16" s="6">
        <v>0.14778186825262701</v>
      </c>
      <c r="E16" s="6"/>
      <c r="F16" s="6">
        <v>4.0037891259860403E-2</v>
      </c>
      <c r="G16" s="6">
        <v>4.1249430461989499E-2</v>
      </c>
      <c r="H16" s="6">
        <v>3.9232072058765298E-2</v>
      </c>
      <c r="I16" s="2"/>
      <c r="J16" s="6">
        <f>B16-F16</f>
        <v>0.1021918818840416</v>
      </c>
      <c r="K16" s="6">
        <f t="shared" ref="K16:L19" si="11">C16-G16</f>
        <v>0.1020661895713115</v>
      </c>
      <c r="L16" s="6">
        <f t="shared" si="11"/>
        <v>0.10854979619386171</v>
      </c>
      <c r="M16" s="2"/>
      <c r="N16" s="6"/>
      <c r="O16" s="6"/>
      <c r="P16" s="6"/>
      <c r="Q16" s="2"/>
      <c r="R16" s="6"/>
      <c r="S16" s="6"/>
      <c r="T16" s="6"/>
      <c r="U16" s="2"/>
      <c r="V16" s="6"/>
      <c r="W16" s="7"/>
    </row>
    <row r="17" spans="1:23">
      <c r="A17" t="s">
        <v>54</v>
      </c>
      <c r="B17" s="6">
        <v>0.52827049352326505</v>
      </c>
      <c r="C17" s="6">
        <v>0.52427466114264798</v>
      </c>
      <c r="D17" s="6">
        <v>0.51161919409638401</v>
      </c>
      <c r="E17" s="6"/>
      <c r="F17" s="6">
        <v>4.3276203525606599E-2</v>
      </c>
      <c r="G17" s="6">
        <v>4.9002010375398801E-2</v>
      </c>
      <c r="H17" s="6">
        <v>4.9826180224129199E-2</v>
      </c>
      <c r="I17" s="2"/>
      <c r="J17" s="6">
        <f t="shared" ref="J17:J19" si="12">B17-F17</f>
        <v>0.48499428999765848</v>
      </c>
      <c r="K17" s="6">
        <f t="shared" si="11"/>
        <v>0.47527265076724917</v>
      </c>
      <c r="L17" s="6">
        <f t="shared" si="11"/>
        <v>0.4617930138722548</v>
      </c>
      <c r="M17" s="2"/>
      <c r="N17" s="6">
        <f t="shared" ref="N17:P19" si="13">J17-$J$22</f>
        <v>0.38072500078125354</v>
      </c>
      <c r="O17" s="6">
        <f t="shared" si="13"/>
        <v>0.37100336155084424</v>
      </c>
      <c r="P17" s="6">
        <f t="shared" si="13"/>
        <v>0.35752372465584986</v>
      </c>
      <c r="Q17" s="2"/>
      <c r="R17" s="8">
        <f t="shared" ref="R17:T19" si="14">N17/$N$22*100</f>
        <v>102.96802825453423</v>
      </c>
      <c r="S17" s="8">
        <f t="shared" si="14"/>
        <v>100.3387866210637</v>
      </c>
      <c r="T17" s="8">
        <f t="shared" si="14"/>
        <v>96.693185124402063</v>
      </c>
      <c r="U17" s="2"/>
      <c r="V17" s="8">
        <f>AVERAGE(R17:T17)</f>
        <v>100</v>
      </c>
      <c r="W17" s="8">
        <f>STDEV(R17:T17)</f>
        <v>3.1511103373097775</v>
      </c>
    </row>
    <row r="18" spans="1:23">
      <c r="A18" t="s">
        <v>39</v>
      </c>
      <c r="B18" s="6">
        <v>0.21095177995214101</v>
      </c>
      <c r="C18" s="6">
        <v>0.22951548417950701</v>
      </c>
      <c r="D18" s="6">
        <v>0.244768695548259</v>
      </c>
      <c r="E18" s="6"/>
      <c r="F18" s="6">
        <v>4.8179401609237303E-2</v>
      </c>
      <c r="G18" s="6">
        <v>5.10653750218968E-2</v>
      </c>
      <c r="H18" s="6">
        <v>5.0238852408219299E-2</v>
      </c>
      <c r="I18" s="2"/>
      <c r="J18" s="6">
        <f t="shared" si="12"/>
        <v>0.1627723783429037</v>
      </c>
      <c r="K18" s="6">
        <f t="shared" si="11"/>
        <v>0.17845010915761023</v>
      </c>
      <c r="L18" s="6">
        <f t="shared" si="11"/>
        <v>0.19452984314003971</v>
      </c>
      <c r="M18" s="2"/>
      <c r="N18" s="6">
        <f t="shared" si="13"/>
        <v>5.8503089126498764E-2</v>
      </c>
      <c r="O18" s="6">
        <f t="shared" si="13"/>
        <v>7.4180819941205289E-2</v>
      </c>
      <c r="P18" s="6">
        <f t="shared" si="13"/>
        <v>9.0260553923634773E-2</v>
      </c>
      <c r="Q18" s="2"/>
      <c r="R18" s="8">
        <f t="shared" si="14"/>
        <v>15.822306709025218</v>
      </c>
      <c r="S18" s="8">
        <f t="shared" si="14"/>
        <v>20.062388201396626</v>
      </c>
      <c r="T18" s="8">
        <f t="shared" si="14"/>
        <v>24.411192455466296</v>
      </c>
      <c r="U18" s="2"/>
      <c r="V18" s="8">
        <f t="shared" ref="V18:V19" si="15">AVERAGE(R18:T18)</f>
        <v>20.098629121962713</v>
      </c>
      <c r="W18" s="8">
        <f t="shared" ref="W18:W19" si="16">STDEV(R18:T18)</f>
        <v>4.294557560983149</v>
      </c>
    </row>
    <row r="19" spans="1:23">
      <c r="A19" t="s">
        <v>40</v>
      </c>
      <c r="B19" s="6">
        <v>0.16861893179082199</v>
      </c>
      <c r="C19" s="6">
        <v>0.16482749692446</v>
      </c>
      <c r="D19" s="6">
        <v>0.168118163644526</v>
      </c>
      <c r="E19" s="6"/>
      <c r="F19" s="6">
        <v>5.0238852408219299E-2</v>
      </c>
      <c r="G19" s="6">
        <v>5.3554422905345997E-2</v>
      </c>
      <c r="H19" s="6">
        <v>5.1479226948293301E-2</v>
      </c>
      <c r="I19" s="2"/>
      <c r="J19" s="6">
        <f t="shared" si="12"/>
        <v>0.1183800793826027</v>
      </c>
      <c r="K19" s="6">
        <f t="shared" si="11"/>
        <v>0.111273074019114</v>
      </c>
      <c r="L19" s="6">
        <f t="shared" si="11"/>
        <v>0.11663893669623271</v>
      </c>
      <c r="M19" s="2"/>
      <c r="N19" s="6">
        <f t="shared" si="13"/>
        <v>1.4110790166197762E-2</v>
      </c>
      <c r="O19" s="6">
        <f t="shared" si="13"/>
        <v>7.0037848027090649E-3</v>
      </c>
      <c r="P19" s="6">
        <f t="shared" si="13"/>
        <v>1.2369647479827772E-2</v>
      </c>
      <c r="Q19" s="2"/>
      <c r="R19" s="8">
        <f t="shared" si="14"/>
        <v>3.8162984767098513</v>
      </c>
      <c r="S19" s="8">
        <f t="shared" si="14"/>
        <v>1.8941911090004098</v>
      </c>
      <c r="T19" s="8">
        <f t="shared" si="14"/>
        <v>3.3454020844124419</v>
      </c>
      <c r="U19" s="2"/>
      <c r="V19" s="8">
        <f t="shared" si="15"/>
        <v>3.0186305567075675</v>
      </c>
      <c r="W19" s="8">
        <f t="shared" si="16"/>
        <v>1.0018527370525392</v>
      </c>
    </row>
    <row r="20" spans="1:23">
      <c r="V20" s="8"/>
      <c r="W20" s="8"/>
    </row>
    <row r="21" spans="1:23">
      <c r="J21" t="s">
        <v>17</v>
      </c>
      <c r="N21" t="s">
        <v>18</v>
      </c>
      <c r="V21" s="8"/>
      <c r="W21" s="8"/>
    </row>
    <row r="22" spans="1:23">
      <c r="J22" s="6">
        <f>AVERAGE(J16:L16)</f>
        <v>0.10426928921640494</v>
      </c>
      <c r="N22" s="6">
        <f>AVERAGE(N17:P17)</f>
        <v>0.36975069566264923</v>
      </c>
      <c r="V22" s="8"/>
      <c r="W22" s="8"/>
    </row>
    <row r="29" spans="1:23">
      <c r="A29" s="9" t="s">
        <v>72</v>
      </c>
      <c r="B29" s="5" t="s">
        <v>42</v>
      </c>
      <c r="C29" s="5"/>
      <c r="D29" s="5"/>
      <c r="E29" s="5"/>
      <c r="F29" s="11" t="s">
        <v>55</v>
      </c>
      <c r="G29" s="11"/>
      <c r="H29" s="11"/>
      <c r="J29" s="33" t="s">
        <v>46</v>
      </c>
      <c r="K29" s="33"/>
      <c r="L29" s="33"/>
      <c r="N29" s="2" t="s">
        <v>3</v>
      </c>
      <c r="O29" s="2" t="s">
        <v>4</v>
      </c>
      <c r="P29" s="5"/>
      <c r="Q29" s="33" t="s">
        <v>47</v>
      </c>
      <c r="R29" s="33"/>
      <c r="S29" s="33"/>
      <c r="U29" s="2" t="s">
        <v>3</v>
      </c>
      <c r="V29" s="2" t="s">
        <v>4</v>
      </c>
    </row>
    <row r="30" spans="1:23">
      <c r="A30" t="s">
        <v>43</v>
      </c>
      <c r="B30" s="7">
        <v>8.4216262326528304E-2</v>
      </c>
      <c r="C30" s="7">
        <v>8.8407531689181404E-2</v>
      </c>
      <c r="D30" s="7">
        <v>7.8767220906042504E-2</v>
      </c>
      <c r="E30" s="14"/>
      <c r="F30" s="14"/>
      <c r="G30" s="2"/>
      <c r="H30" s="2"/>
      <c r="I30" s="2"/>
      <c r="J30" s="6"/>
      <c r="K30" s="6"/>
      <c r="L30" s="6"/>
      <c r="M30" s="2"/>
      <c r="N30" s="6"/>
      <c r="O30" s="7"/>
      <c r="P30" s="2"/>
      <c r="Q30" s="6"/>
      <c r="R30" s="6"/>
      <c r="S30" s="6"/>
      <c r="T30" s="2"/>
      <c r="U30" s="6"/>
      <c r="V30" s="7"/>
    </row>
    <row r="31" spans="1:23">
      <c r="A31" t="s">
        <v>44</v>
      </c>
      <c r="B31" s="7">
        <v>0.11378916828018799</v>
      </c>
      <c r="C31" s="7">
        <v>0.110291468424289</v>
      </c>
      <c r="D31" s="7">
        <v>0.118226624012674</v>
      </c>
      <c r="E31" s="14"/>
      <c r="F31" s="14">
        <f>B31-$B$37</f>
        <v>2.9992163306270594E-2</v>
      </c>
      <c r="G31" s="14">
        <f t="shared" ref="G31:H31" si="17">C31-$B$37</f>
        <v>2.6494463450371597E-2</v>
      </c>
      <c r="H31" s="14">
        <f t="shared" si="17"/>
        <v>3.4429619038756604E-2</v>
      </c>
      <c r="I31" s="2"/>
      <c r="J31" s="8">
        <f>F31/$F$34*100</f>
        <v>4.5684180484872661</v>
      </c>
      <c r="K31" s="8">
        <f t="shared" ref="K31:L31" si="18">G31/$F$34*100</f>
        <v>4.0356470380500333</v>
      </c>
      <c r="L31" s="8">
        <f t="shared" si="18"/>
        <v>5.2443330417019762</v>
      </c>
      <c r="M31" s="2"/>
      <c r="N31" s="8">
        <f>AVERAGE(J31:L31)</f>
        <v>4.6161327094130922</v>
      </c>
      <c r="O31" s="8">
        <f>STDEV(J31:L31)</f>
        <v>0.60575405942220006</v>
      </c>
      <c r="P31" s="2"/>
      <c r="Q31" s="8">
        <f>100-(F31-$F$40)/$F$43*100</f>
        <v>100.04551462800866</v>
      </c>
      <c r="R31" s="8">
        <f t="shared" ref="R31:S31" si="19">100-(G31-$F$40)/$F$43*100</f>
        <v>100.55372057316977</v>
      </c>
      <c r="S31" s="8">
        <f t="shared" si="19"/>
        <v>99.400764798821569</v>
      </c>
      <c r="T31" s="2"/>
      <c r="U31" s="8">
        <f>AVERAGE(Q31:S31)</f>
        <v>100</v>
      </c>
      <c r="V31" s="8">
        <f>STDEV(Q31:S31)</f>
        <v>0.57782388356902448</v>
      </c>
    </row>
    <row r="32" spans="1:23">
      <c r="A32" t="s">
        <v>39</v>
      </c>
      <c r="B32" s="7">
        <v>0.130773046676017</v>
      </c>
      <c r="C32" s="7">
        <v>0.12723991721209299</v>
      </c>
      <c r="D32" s="7">
        <v>0.12122733023877</v>
      </c>
      <c r="E32" s="14"/>
      <c r="F32" s="14">
        <f t="shared" ref="F32:F34" si="20">B32-$B$37</f>
        <v>4.6976041702099597E-2</v>
      </c>
      <c r="G32" s="14">
        <f t="shared" ref="G32:G34" si="21">C32-$B$37</f>
        <v>4.3442912238175591E-2</v>
      </c>
      <c r="H32" s="14">
        <f t="shared" ref="H32:H34" si="22">D32-$B$37</f>
        <v>3.7430325264852599E-2</v>
      </c>
      <c r="I32" s="2"/>
      <c r="J32" s="8">
        <f t="shared" ref="J32:J33" si="23">F32/$F$34*100</f>
        <v>7.1554090502532572</v>
      </c>
      <c r="K32" s="8">
        <f t="shared" ref="K32:K33" si="24">G32/$F$34*100</f>
        <v>6.6172413880607168</v>
      </c>
      <c r="L32" s="8">
        <f t="shared" ref="L32:L33" si="25">H32/$F$34*100</f>
        <v>5.7014017880114158</v>
      </c>
      <c r="M32" s="2"/>
      <c r="N32" s="8">
        <f t="shared" ref="N32:N33" si="26">AVERAGE(J32:L32)</f>
        <v>6.4913507421084633</v>
      </c>
      <c r="O32" s="8">
        <f t="shared" ref="O32:O33" si="27">STDEV(J32:L32)</f>
        <v>0.73513306327270478</v>
      </c>
      <c r="P32" s="2"/>
      <c r="Q32" s="8">
        <f t="shared" ref="Q32:Q33" si="28">100-(F32-$F$40)/$F$43*100</f>
        <v>97.577804896398476</v>
      </c>
      <c r="R32" s="8">
        <f t="shared" ref="R32:R33" si="29">100-(G32-$F$40)/$F$43*100</f>
        <v>98.091158663892784</v>
      </c>
      <c r="S32" s="8">
        <f t="shared" ref="S32:S33" si="30">100-(H32-$F$40)/$F$43*100</f>
        <v>98.96477062933559</v>
      </c>
      <c r="T32" s="2"/>
      <c r="U32" s="8">
        <f t="shared" ref="U32:U33" si="31">AVERAGE(Q32:S32)</f>
        <v>98.211244729875617</v>
      </c>
      <c r="V32" s="8">
        <f t="shared" ref="V32:V33" si="32">STDEV(Q32:S32)</f>
        <v>0.70123746585437885</v>
      </c>
    </row>
    <row r="33" spans="1:22">
      <c r="A33" t="s">
        <v>40</v>
      </c>
      <c r="B33" s="7">
        <v>0.13438775778565901</v>
      </c>
      <c r="C33" s="7">
        <v>0.133914564031758</v>
      </c>
      <c r="D33" s="7">
        <v>0.143531530537539</v>
      </c>
      <c r="E33" s="14"/>
      <c r="F33" s="14">
        <f t="shared" si="20"/>
        <v>5.0590752811741607E-2</v>
      </c>
      <c r="G33" s="14">
        <f t="shared" si="21"/>
        <v>5.0117559057840599E-2</v>
      </c>
      <c r="H33" s="14">
        <f t="shared" si="22"/>
        <v>5.9734525563621604E-2</v>
      </c>
      <c r="I33" s="2"/>
      <c r="J33" s="8">
        <f t="shared" si="23"/>
        <v>7.7060032606383233</v>
      </c>
      <c r="K33" s="8">
        <f t="shared" si="24"/>
        <v>7.6339262029190209</v>
      </c>
      <c r="L33" s="8">
        <f t="shared" si="25"/>
        <v>9.0987863034747534</v>
      </c>
      <c r="M33" s="2"/>
      <c r="N33" s="8">
        <f t="shared" si="26"/>
        <v>8.1462385890106983</v>
      </c>
      <c r="O33" s="8">
        <f t="shared" si="27"/>
        <v>0.82571734680239572</v>
      </c>
      <c r="P33" s="2"/>
      <c r="Q33" s="8">
        <f t="shared" si="28"/>
        <v>97.052597545384145</v>
      </c>
      <c r="R33" s="8">
        <f t="shared" si="29"/>
        <v>97.121351266072892</v>
      </c>
      <c r="S33" s="8">
        <f t="shared" si="30"/>
        <v>95.724033098703472</v>
      </c>
      <c r="T33" s="2"/>
      <c r="U33" s="8">
        <f t="shared" si="31"/>
        <v>96.632660636720175</v>
      </c>
      <c r="V33" s="8">
        <f t="shared" si="32"/>
        <v>0.78764507911803183</v>
      </c>
    </row>
    <row r="34" spans="1:22">
      <c r="A34" t="s">
        <v>41</v>
      </c>
      <c r="B34" s="7">
        <v>0.74030792380722898</v>
      </c>
      <c r="C34" s="7">
        <v>0.79619263280890695</v>
      </c>
      <c r="D34" s="7">
        <v>0.87054043411880699</v>
      </c>
      <c r="E34" s="14"/>
      <c r="F34" s="14">
        <f t="shared" si="20"/>
        <v>0.65651091883331159</v>
      </c>
      <c r="G34" s="14">
        <f t="shared" si="21"/>
        <v>0.71239562783498955</v>
      </c>
      <c r="H34" s="14">
        <f t="shared" si="22"/>
        <v>0.78674342914488959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6" spans="1:22">
      <c r="B36" t="s">
        <v>45</v>
      </c>
      <c r="F36" t="s">
        <v>48</v>
      </c>
    </row>
    <row r="37" spans="1:22">
      <c r="B37" s="12">
        <f>AVERAGE(B30:D30)</f>
        <v>8.3797004973917399E-2</v>
      </c>
      <c r="F37" s="6">
        <f>AVERAGE(F34:H34)</f>
        <v>0.71854999193773017</v>
      </c>
    </row>
    <row r="38" spans="1:22">
      <c r="F38" s="2"/>
    </row>
    <row r="39" spans="1:22">
      <c r="F39" s="15" t="s">
        <v>49</v>
      </c>
    </row>
    <row r="40" spans="1:22">
      <c r="F40" s="6">
        <f>AVERAGE(F31:H31)</f>
        <v>3.0305415265132932E-2</v>
      </c>
    </row>
    <row r="41" spans="1:22">
      <c r="F41" s="2"/>
    </row>
    <row r="42" spans="1:22">
      <c r="F42" s="15" t="s">
        <v>50</v>
      </c>
    </row>
    <row r="43" spans="1:22">
      <c r="F43" s="6">
        <f>F37-F40</f>
        <v>0.6882445766725972</v>
      </c>
    </row>
  </sheetData>
  <mergeCells count="12">
    <mergeCell ref="Q29:S29"/>
    <mergeCell ref="J29:L29"/>
    <mergeCell ref="B2:D2"/>
    <mergeCell ref="F2:H2"/>
    <mergeCell ref="J2:L2"/>
    <mergeCell ref="N2:P2"/>
    <mergeCell ref="R2:T2"/>
    <mergeCell ref="B15:D15"/>
    <mergeCell ref="F15:H15"/>
    <mergeCell ref="J15:L15"/>
    <mergeCell ref="N15:P15"/>
    <mergeCell ref="R15:T15"/>
  </mergeCells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FB6AA-986B-43D6-9D23-5535A0125CB6}">
  <dimension ref="A1:F29"/>
  <sheetViews>
    <sheetView zoomScale="70" zoomScaleNormal="70" workbookViewId="0">
      <selection sqref="A1:B1"/>
    </sheetView>
  </sheetViews>
  <sheetFormatPr defaultRowHeight="18"/>
  <sheetData>
    <row r="1" spans="1:6">
      <c r="A1" s="36" t="s">
        <v>70</v>
      </c>
      <c r="B1" s="36"/>
    </row>
    <row r="2" spans="1:6">
      <c r="A2" s="18" t="s">
        <v>56</v>
      </c>
      <c r="B2" s="19">
        <v>0</v>
      </c>
      <c r="C2" s="19">
        <v>0</v>
      </c>
      <c r="D2" s="19">
        <v>10</v>
      </c>
      <c r="E2" s="19">
        <v>20</v>
      </c>
      <c r="F2" s="1"/>
    </row>
    <row r="3" spans="1:6">
      <c r="A3" s="20" t="s">
        <v>57</v>
      </c>
      <c r="B3" s="21" t="s">
        <v>58</v>
      </c>
      <c r="C3" s="21" t="s">
        <v>59</v>
      </c>
      <c r="D3" s="21" t="s">
        <v>59</v>
      </c>
      <c r="E3" s="21" t="s">
        <v>59</v>
      </c>
      <c r="F3" s="1"/>
    </row>
    <row r="4" spans="1:6">
      <c r="A4" s="1"/>
      <c r="B4" s="2">
        <v>3</v>
      </c>
      <c r="C4" s="2">
        <v>5</v>
      </c>
      <c r="D4" s="2">
        <v>4</v>
      </c>
      <c r="E4" s="2">
        <v>4</v>
      </c>
      <c r="F4" s="1"/>
    </row>
    <row r="5" spans="1:6">
      <c r="A5" s="1"/>
      <c r="B5" s="2">
        <v>1</v>
      </c>
      <c r="C5" s="2">
        <v>8</v>
      </c>
      <c r="D5" s="2">
        <v>2</v>
      </c>
      <c r="E5" s="2">
        <v>1</v>
      </c>
      <c r="F5" s="1"/>
    </row>
    <row r="6" spans="1:6">
      <c r="A6" s="1"/>
      <c r="B6" s="2">
        <v>6</v>
      </c>
      <c r="C6" s="2">
        <v>11</v>
      </c>
      <c r="D6" s="2">
        <v>6</v>
      </c>
      <c r="E6" s="2">
        <v>0</v>
      </c>
      <c r="F6" s="1"/>
    </row>
    <row r="7" spans="1:6">
      <c r="A7" s="1"/>
      <c r="B7" s="2">
        <v>1</v>
      </c>
      <c r="C7" s="2">
        <v>9</v>
      </c>
      <c r="D7" s="2">
        <v>8</v>
      </c>
      <c r="E7" s="2">
        <v>4</v>
      </c>
      <c r="F7" s="1"/>
    </row>
    <row r="8" spans="1:6">
      <c r="A8" s="1"/>
      <c r="B8" s="2">
        <v>2</v>
      </c>
      <c r="C8" s="2">
        <v>10</v>
      </c>
      <c r="D8" s="2">
        <v>5</v>
      </c>
      <c r="E8" s="2">
        <v>3</v>
      </c>
      <c r="F8" s="1"/>
    </row>
    <row r="9" spans="1:6">
      <c r="A9" s="1"/>
      <c r="B9" s="2">
        <v>3</v>
      </c>
      <c r="C9" s="2">
        <v>11</v>
      </c>
      <c r="D9" s="2">
        <v>3</v>
      </c>
      <c r="E9" s="2">
        <v>2</v>
      </c>
      <c r="F9" s="1"/>
    </row>
    <row r="10" spans="1:6">
      <c r="A10" s="1"/>
      <c r="B10" s="2">
        <v>1</v>
      </c>
      <c r="C10" s="2">
        <v>7</v>
      </c>
      <c r="D10" s="2">
        <v>4</v>
      </c>
      <c r="E10" s="2">
        <v>6</v>
      </c>
      <c r="F10" s="1"/>
    </row>
    <row r="11" spans="1:6">
      <c r="A11" s="1"/>
      <c r="B11" s="2">
        <v>2</v>
      </c>
      <c r="C11" s="2">
        <v>6</v>
      </c>
      <c r="D11" s="2">
        <v>2</v>
      </c>
      <c r="E11" s="2">
        <v>0</v>
      </c>
      <c r="F11" s="1"/>
    </row>
    <row r="12" spans="1:6">
      <c r="A12" s="18" t="s">
        <v>3</v>
      </c>
      <c r="B12" s="22">
        <f>AVERAGE(B4:B11)</f>
        <v>2.375</v>
      </c>
      <c r="C12" s="22">
        <f t="shared" ref="C12:E12" si="0">AVERAGE(C4:C11)</f>
        <v>8.375</v>
      </c>
      <c r="D12" s="22">
        <f t="shared" si="0"/>
        <v>4.25</v>
      </c>
      <c r="E12" s="22">
        <f t="shared" si="0"/>
        <v>2.5</v>
      </c>
      <c r="F12" s="1"/>
    </row>
    <row r="13" spans="1:6">
      <c r="A13" s="23" t="s">
        <v>4</v>
      </c>
      <c r="B13" s="24">
        <f>STDEV(B4:B11)</f>
        <v>1.685018016012207</v>
      </c>
      <c r="C13" s="24">
        <f t="shared" ref="C13:D13" si="1">STDEV(C4:C11)</f>
        <v>2.2638462845343543</v>
      </c>
      <c r="D13" s="24">
        <f t="shared" si="1"/>
        <v>2.0528725518857018</v>
      </c>
      <c r="E13" s="24">
        <f>STDEV(E4:E11)</f>
        <v>2.1380899352993952</v>
      </c>
      <c r="F13" s="1"/>
    </row>
    <row r="14" spans="1:6">
      <c r="A14" s="1"/>
      <c r="B14" s="2"/>
      <c r="C14" s="2"/>
      <c r="D14" s="2"/>
      <c r="E14" s="2"/>
      <c r="F14" s="1"/>
    </row>
    <row r="15" spans="1:6">
      <c r="A15" s="37" t="s">
        <v>71</v>
      </c>
      <c r="B15" s="37"/>
      <c r="C15" s="2"/>
      <c r="D15" s="2"/>
      <c r="E15" s="2"/>
      <c r="F15" s="1"/>
    </row>
    <row r="16" spans="1:6">
      <c r="A16" s="18" t="s">
        <v>56</v>
      </c>
      <c r="B16" s="19">
        <v>0</v>
      </c>
      <c r="C16" s="19">
        <v>0</v>
      </c>
      <c r="D16" s="19">
        <v>10</v>
      </c>
      <c r="E16" s="19">
        <v>20</v>
      </c>
    </row>
    <row r="17" spans="1:5">
      <c r="A17" s="20" t="s">
        <v>57</v>
      </c>
      <c r="B17" s="21" t="s">
        <v>58</v>
      </c>
      <c r="C17" s="21" t="s">
        <v>59</v>
      </c>
      <c r="D17" s="21" t="s">
        <v>59</v>
      </c>
      <c r="E17" s="21" t="s">
        <v>59</v>
      </c>
    </row>
    <row r="18" spans="1:5">
      <c r="A18" s="25" t="s">
        <v>60</v>
      </c>
      <c r="B18" s="26">
        <v>9</v>
      </c>
      <c r="C18" s="26">
        <v>8</v>
      </c>
      <c r="D18" s="26">
        <v>8</v>
      </c>
      <c r="E18" s="26">
        <v>9</v>
      </c>
    </row>
    <row r="19" spans="1:5">
      <c r="A19" t="s">
        <v>61</v>
      </c>
      <c r="B19" s="5">
        <v>8</v>
      </c>
      <c r="C19" s="5">
        <v>9</v>
      </c>
      <c r="D19" s="5">
        <v>9</v>
      </c>
      <c r="E19" s="5">
        <v>10</v>
      </c>
    </row>
    <row r="20" spans="1:5">
      <c r="A20" t="s">
        <v>62</v>
      </c>
      <c r="B20" s="5">
        <v>9</v>
      </c>
      <c r="C20" s="5">
        <v>5</v>
      </c>
      <c r="D20" s="5">
        <v>8</v>
      </c>
      <c r="E20" s="5">
        <v>4</v>
      </c>
    </row>
    <row r="21" spans="1:5">
      <c r="A21" t="s">
        <v>63</v>
      </c>
      <c r="B21" s="5">
        <v>10</v>
      </c>
      <c r="C21" s="5">
        <v>9</v>
      </c>
      <c r="D21" s="5">
        <v>9</v>
      </c>
      <c r="E21" s="5">
        <v>8</v>
      </c>
    </row>
    <row r="22" spans="1:5">
      <c r="A22" t="s">
        <v>64</v>
      </c>
      <c r="B22" s="5">
        <v>10</v>
      </c>
      <c r="C22" s="5">
        <v>7</v>
      </c>
      <c r="D22" s="5">
        <v>10</v>
      </c>
      <c r="E22" s="5">
        <v>9</v>
      </c>
    </row>
    <row r="23" spans="1:5">
      <c r="A23" t="s">
        <v>65</v>
      </c>
      <c r="B23" s="5">
        <v>6</v>
      </c>
      <c r="C23" s="5">
        <v>7</v>
      </c>
      <c r="D23" s="5">
        <v>9</v>
      </c>
      <c r="E23" s="5">
        <v>8</v>
      </c>
    </row>
    <row r="24" spans="1:5">
      <c r="A24" t="s">
        <v>66</v>
      </c>
      <c r="B24" s="5">
        <v>9</v>
      </c>
      <c r="C24" s="5">
        <v>10</v>
      </c>
      <c r="D24" s="5">
        <v>9</v>
      </c>
      <c r="E24" s="5">
        <v>10</v>
      </c>
    </row>
    <row r="25" spans="1:5">
      <c r="A25" s="27" t="s">
        <v>67</v>
      </c>
      <c r="B25" s="28">
        <v>9</v>
      </c>
      <c r="C25" s="28">
        <v>7</v>
      </c>
      <c r="D25" s="28">
        <v>10</v>
      </c>
      <c r="E25" s="28">
        <v>9</v>
      </c>
    </row>
    <row r="26" spans="1:5">
      <c r="A26" s="25" t="s">
        <v>68</v>
      </c>
      <c r="B26" s="29">
        <f>AVERAGE(B18:B25)</f>
        <v>8.75</v>
      </c>
      <c r="C26" s="29">
        <f t="shared" ref="C26:E26" si="2">AVERAGE(C18:C25)</f>
        <v>7.75</v>
      </c>
      <c r="D26" s="29">
        <f t="shared" si="2"/>
        <v>9</v>
      </c>
      <c r="E26" s="29">
        <f t="shared" si="2"/>
        <v>8.375</v>
      </c>
    </row>
    <row r="27" spans="1:5">
      <c r="A27" s="27" t="s">
        <v>69</v>
      </c>
      <c r="B27" s="30">
        <f>STDEV(B18:B25)</f>
        <v>1.2817398889233114</v>
      </c>
      <c r="C27" s="30">
        <f t="shared" ref="C27:E27" si="3">STDEV(C18:C25)</f>
        <v>1.5811388300841898</v>
      </c>
      <c r="D27" s="30">
        <f t="shared" si="3"/>
        <v>0.7559289460184544</v>
      </c>
      <c r="E27" s="30">
        <f t="shared" si="3"/>
        <v>1.9226098333849673</v>
      </c>
    </row>
    <row r="29" spans="1:5">
      <c r="A29" s="31"/>
    </row>
  </sheetData>
  <mergeCells count="2">
    <mergeCell ref="A1:B1"/>
    <mergeCell ref="A15:B1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Fig. 1</vt:lpstr>
      <vt:lpstr>Fig. 2</vt:lpstr>
      <vt:lpstr>Fig. 3</vt:lpstr>
      <vt:lpstr>Fig.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武村直紀</dc:creator>
  <cp:lastModifiedBy>直紀 武村</cp:lastModifiedBy>
  <dcterms:created xsi:type="dcterms:W3CDTF">2015-06-05T18:19:34Z</dcterms:created>
  <dcterms:modified xsi:type="dcterms:W3CDTF">2025-05-20T03:53:14Z</dcterms:modified>
</cp:coreProperties>
</file>