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molgenet/Dropbox/Xu 2025.7.9-C/2025.11/"/>
    </mc:Choice>
  </mc:AlternateContent>
  <xr:revisionPtr revIDLastSave="0" documentId="13_ncr:1_{5D2FCB65-F049-704D-9244-AA29899E1A1F}" xr6:coauthVersionLast="47" xr6:coauthVersionMax="47" xr10:uidLastSave="{00000000-0000-0000-0000-000000000000}"/>
  <bookViews>
    <workbookView xWindow="33340" yWindow="520" windowWidth="30000" windowHeight="21080" xr2:uid="{643B0AD6-A68E-5C49-B235-D7BDA8A64E58}"/>
  </bookViews>
  <sheets>
    <sheet name="Fig. 1C" sheetId="50" r:id="rId1"/>
    <sheet name="Fig. 1D" sheetId="2" r:id="rId2"/>
    <sheet name="Fig. 1E" sheetId="42" r:id="rId3"/>
    <sheet name="Fig. 1F" sheetId="47" r:id="rId4"/>
    <sheet name="Fig. 2A" sheetId="3" r:id="rId5"/>
    <sheet name="Fig. 2C" sheetId="4" r:id="rId6"/>
    <sheet name="Fig. 3B" sheetId="5" r:id="rId7"/>
    <sheet name="Fig. 3C" sheetId="6" r:id="rId8"/>
    <sheet name="Fig. 3D" sheetId="7" r:id="rId9"/>
    <sheet name="Fig. 3E" sheetId="8" r:id="rId10"/>
    <sheet name="Fig. 4A" sheetId="9" r:id="rId11"/>
    <sheet name="Fig. 4B" sheetId="10" r:id="rId12"/>
    <sheet name="Fig. 4C" sheetId="43" r:id="rId13"/>
    <sheet name="Fig. 5B" sheetId="11" r:id="rId14"/>
    <sheet name="Fig. 5D" sheetId="49" r:id="rId15"/>
    <sheet name="Fig. 5E" sheetId="48" r:id="rId16"/>
    <sheet name="Fig. 5F" sheetId="14" r:id="rId17"/>
    <sheet name="Fig. 6D" sheetId="16" r:id="rId18"/>
    <sheet name="Fig. 6E" sheetId="29" r:id="rId19"/>
    <sheet name="Fig. 6F" sheetId="30" r:id="rId20"/>
    <sheet name="Fig. 6G" sheetId="37" r:id="rId21"/>
    <sheet name="Fig. 7B" sheetId="26" r:id="rId22"/>
    <sheet name="Fig. 7C" sheetId="27" r:id="rId23"/>
    <sheet name="Fig. 7D" sheetId="28" r:id="rId24"/>
    <sheet name="Fig. S1C" sheetId="17" r:id="rId25"/>
    <sheet name="Fig. S1D" sheetId="18" r:id="rId26"/>
    <sheet name="Fig. S1E" sheetId="45" r:id="rId27"/>
    <sheet name="Fig. S2" sheetId="19" r:id="rId28"/>
    <sheet name="Fig. S3A" sheetId="21" r:id="rId29"/>
    <sheet name="Fig. S4A" sheetId="20" r:id="rId30"/>
    <sheet name="Fig. S4B" sheetId="22" r:id="rId31"/>
    <sheet name="Fig. S4C" sheetId="23" r:id="rId32"/>
    <sheet name="Fig. S4D" sheetId="24" r:id="rId33"/>
    <sheet name="Fig. S4E" sheetId="44" r:id="rId34"/>
    <sheet name="Fig. S4F" sheetId="46" r:id="rId35"/>
    <sheet name="Fig. S5A" sheetId="32" r:id="rId36"/>
    <sheet name="Fig. S5B" sheetId="31" r:id="rId37"/>
    <sheet name="Fig. S5C" sheetId="25" r:id="rId38"/>
    <sheet name="Fig.S6" sheetId="41" r:id="rId39"/>
    <sheet name="Fig. S7E" sheetId="34" r:id="rId40"/>
    <sheet name="Fig. S7G" sheetId="35" r:id="rId41"/>
    <sheet name="Fig. S8A" sheetId="38" r:id="rId42"/>
    <sheet name="Fig. S8B" sheetId="39" r:id="rId43"/>
    <sheet name="Fig. S9B" sheetId="36" r:id="rId44"/>
    <sheet name="Fig. S10" sheetId="33" r:id="rId4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31" l="1"/>
  <c r="C86" i="31"/>
  <c r="B86" i="31"/>
  <c r="D85" i="31"/>
  <c r="C85" i="31"/>
  <c r="B85" i="31"/>
  <c r="D73" i="31"/>
  <c r="C73" i="31"/>
  <c r="B73" i="31"/>
  <c r="D72" i="31"/>
  <c r="C72" i="31"/>
  <c r="B72" i="31"/>
  <c r="D60" i="31"/>
  <c r="C60" i="31"/>
  <c r="B60" i="31"/>
  <c r="D59" i="31"/>
  <c r="C59" i="31"/>
  <c r="B59" i="31"/>
  <c r="D47" i="31"/>
  <c r="C47" i="31"/>
  <c r="B47" i="31"/>
  <c r="D46" i="31"/>
  <c r="C46" i="31"/>
  <c r="B46" i="31"/>
  <c r="D34" i="31"/>
  <c r="C34" i="31"/>
  <c r="B34" i="31"/>
  <c r="D33" i="31"/>
  <c r="C33" i="31"/>
  <c r="B33" i="31"/>
  <c r="D21" i="31"/>
  <c r="C21" i="31"/>
  <c r="B21" i="31"/>
  <c r="D20" i="31"/>
  <c r="C20" i="31"/>
  <c r="B20" i="31"/>
  <c r="D8" i="31"/>
  <c r="C8" i="31"/>
  <c r="B8" i="31"/>
  <c r="D7" i="31"/>
  <c r="C7" i="31"/>
  <c r="B7" i="31"/>
  <c r="G37" i="48"/>
  <c r="F37" i="48"/>
  <c r="E37" i="48"/>
  <c r="D37" i="48"/>
  <c r="C37" i="48"/>
  <c r="B37" i="48"/>
  <c r="G36" i="48"/>
  <c r="F36" i="48"/>
  <c r="E36" i="48"/>
  <c r="D36" i="48"/>
  <c r="C36" i="48"/>
  <c r="B36" i="48"/>
  <c r="G23" i="48"/>
  <c r="F23" i="48"/>
  <c r="E23" i="48"/>
  <c r="D23" i="48"/>
  <c r="C23" i="48"/>
  <c r="B23" i="48"/>
  <c r="G22" i="48"/>
  <c r="F22" i="48"/>
  <c r="E22" i="48"/>
  <c r="D22" i="48"/>
  <c r="C22" i="48"/>
  <c r="B22" i="48"/>
  <c r="G9" i="48"/>
  <c r="F9" i="48"/>
  <c r="E9" i="48"/>
  <c r="D9" i="48"/>
  <c r="C9" i="48"/>
  <c r="B9" i="48"/>
  <c r="G8" i="48"/>
  <c r="F8" i="48"/>
  <c r="E8" i="48"/>
  <c r="D8" i="48"/>
  <c r="C8" i="48"/>
  <c r="B8" i="48"/>
  <c r="G51" i="48" l="1"/>
  <c r="F51" i="48"/>
  <c r="E51" i="48"/>
  <c r="D51" i="48"/>
  <c r="C51" i="48"/>
  <c r="B51" i="48"/>
  <c r="G50" i="48"/>
  <c r="F50" i="48"/>
  <c r="E50" i="48"/>
  <c r="D50" i="48"/>
  <c r="C50" i="48"/>
  <c r="B50" i="48"/>
  <c r="G65" i="48"/>
  <c r="F65" i="48"/>
  <c r="E65" i="48"/>
  <c r="D65" i="48"/>
  <c r="C65" i="48"/>
  <c r="B65" i="48"/>
  <c r="G64" i="48"/>
  <c r="F64" i="48"/>
  <c r="E64" i="48"/>
  <c r="D64" i="48"/>
  <c r="C64" i="48"/>
  <c r="B64" i="48"/>
  <c r="G79" i="48"/>
  <c r="F79" i="48"/>
  <c r="E79" i="48"/>
  <c r="D79" i="48"/>
  <c r="C79" i="48"/>
  <c r="B79" i="48"/>
  <c r="G78" i="48"/>
  <c r="F78" i="48"/>
  <c r="E78" i="48"/>
  <c r="D78" i="48"/>
  <c r="C78" i="48"/>
  <c r="B78" i="48"/>
  <c r="G93" i="48"/>
  <c r="F93" i="48"/>
  <c r="E93" i="48"/>
  <c r="D93" i="48"/>
  <c r="C93" i="48"/>
  <c r="B93" i="48"/>
  <c r="G92" i="48"/>
  <c r="F92" i="48"/>
  <c r="E92" i="48"/>
  <c r="D92" i="48"/>
  <c r="C92" i="48"/>
  <c r="B92" i="48"/>
  <c r="G51" i="24"/>
  <c r="F51" i="24"/>
  <c r="E51" i="24"/>
  <c r="D51" i="24"/>
  <c r="C51" i="24"/>
  <c r="B51" i="24"/>
  <c r="G50" i="24"/>
  <c r="F50" i="24"/>
  <c r="E50" i="24"/>
  <c r="D50" i="24"/>
  <c r="C50" i="24"/>
  <c r="B50" i="24"/>
  <c r="O36" i="22" l="1"/>
  <c r="N36" i="22"/>
  <c r="M36" i="22"/>
  <c r="L36" i="22"/>
  <c r="K36" i="22"/>
  <c r="J36" i="22"/>
  <c r="O79" i="20"/>
  <c r="N79" i="20"/>
  <c r="M79" i="20"/>
  <c r="L79" i="20"/>
  <c r="K79" i="20"/>
  <c r="J79" i="20"/>
  <c r="O78" i="20"/>
  <c r="N78" i="20"/>
  <c r="M78" i="20"/>
  <c r="L78" i="20"/>
  <c r="K78" i="20"/>
  <c r="J78" i="20"/>
  <c r="O37" i="20"/>
  <c r="N37" i="20"/>
  <c r="M37" i="20"/>
  <c r="L37" i="20"/>
  <c r="K37" i="20"/>
  <c r="J37" i="20"/>
  <c r="O36" i="20"/>
  <c r="N36" i="20"/>
  <c r="M36" i="20"/>
  <c r="L36" i="20"/>
  <c r="K36" i="20"/>
  <c r="J36" i="20"/>
  <c r="G64" i="25"/>
  <c r="F64" i="25"/>
  <c r="G36" i="25"/>
  <c r="F36" i="25"/>
  <c r="E36" i="25"/>
  <c r="D36" i="25"/>
  <c r="C36" i="25"/>
  <c r="B36" i="25"/>
  <c r="G79" i="25"/>
  <c r="F79" i="25"/>
  <c r="E79" i="25"/>
  <c r="D79" i="25"/>
  <c r="C79" i="25"/>
  <c r="B79" i="25"/>
  <c r="G78" i="25"/>
  <c r="F78" i="25"/>
  <c r="E78" i="25"/>
  <c r="D78" i="25"/>
  <c r="C78" i="25"/>
  <c r="B78" i="25"/>
  <c r="O79" i="22" l="1"/>
  <c r="N79" i="22"/>
  <c r="M79" i="22"/>
  <c r="L79" i="22"/>
  <c r="K79" i="22"/>
  <c r="J79" i="22"/>
  <c r="O78" i="22"/>
  <c r="N78" i="22"/>
  <c r="M78" i="22"/>
  <c r="L78" i="22"/>
  <c r="K78" i="22"/>
  <c r="J78" i="22"/>
  <c r="O93" i="22" l="1"/>
  <c r="N93" i="22"/>
  <c r="M93" i="22"/>
  <c r="L93" i="22"/>
  <c r="K93" i="22"/>
  <c r="J93" i="22"/>
  <c r="O92" i="22"/>
  <c r="N92" i="22"/>
  <c r="M92" i="22"/>
  <c r="L92" i="22"/>
  <c r="K92" i="22"/>
  <c r="J92" i="22"/>
  <c r="W23" i="20"/>
  <c r="V23" i="20"/>
  <c r="U23" i="20"/>
  <c r="T23" i="20"/>
  <c r="S23" i="20"/>
  <c r="R23" i="20"/>
  <c r="W22" i="20"/>
  <c r="V22" i="20"/>
  <c r="U22" i="20"/>
  <c r="T22" i="20"/>
  <c r="S22" i="20"/>
  <c r="R22" i="20"/>
  <c r="W107" i="22"/>
  <c r="V107" i="22"/>
  <c r="U107" i="22"/>
  <c r="T107" i="22"/>
  <c r="S107" i="22"/>
  <c r="R107" i="22"/>
  <c r="O107" i="22"/>
  <c r="N107" i="22"/>
  <c r="M107" i="22"/>
  <c r="L107" i="22"/>
  <c r="K107" i="22"/>
  <c r="J107" i="22"/>
  <c r="G107" i="22"/>
  <c r="F107" i="22"/>
  <c r="E107" i="22"/>
  <c r="D107" i="22"/>
  <c r="C107" i="22"/>
  <c r="B107" i="22"/>
  <c r="W106" i="22"/>
  <c r="V106" i="22"/>
  <c r="U106" i="22"/>
  <c r="T106" i="22"/>
  <c r="S106" i="22"/>
  <c r="R106" i="22"/>
  <c r="O106" i="22"/>
  <c r="N106" i="22"/>
  <c r="M106" i="22"/>
  <c r="L106" i="22"/>
  <c r="K106" i="22"/>
  <c r="J106" i="22"/>
  <c r="G106" i="22"/>
  <c r="F106" i="22"/>
  <c r="E106" i="22"/>
  <c r="D106" i="22"/>
  <c r="C106" i="22"/>
  <c r="B106" i="22"/>
  <c r="W93" i="22"/>
  <c r="V93" i="22"/>
  <c r="U93" i="22"/>
  <c r="T93" i="22"/>
  <c r="S93" i="22"/>
  <c r="R93" i="22"/>
  <c r="G93" i="22"/>
  <c r="F93" i="22"/>
  <c r="E93" i="22"/>
  <c r="D93" i="22"/>
  <c r="C93" i="22"/>
  <c r="B93" i="22"/>
  <c r="W92" i="22"/>
  <c r="V92" i="22"/>
  <c r="U92" i="22"/>
  <c r="T92" i="22"/>
  <c r="S92" i="22"/>
  <c r="R92" i="22"/>
  <c r="G92" i="22"/>
  <c r="F92" i="22"/>
  <c r="E92" i="22"/>
  <c r="D92" i="22"/>
  <c r="C92" i="22"/>
  <c r="B92" i="22"/>
  <c r="W79" i="22"/>
  <c r="V79" i="22"/>
  <c r="U79" i="22"/>
  <c r="T79" i="22"/>
  <c r="S79" i="22"/>
  <c r="R79" i="22"/>
  <c r="G79" i="22"/>
  <c r="F79" i="22"/>
  <c r="E79" i="22"/>
  <c r="D79" i="22"/>
  <c r="C79" i="22"/>
  <c r="B79" i="22"/>
  <c r="W78" i="22"/>
  <c r="V78" i="22"/>
  <c r="U78" i="22"/>
  <c r="T78" i="22"/>
  <c r="S78" i="22"/>
  <c r="R78" i="22"/>
  <c r="G78" i="22"/>
  <c r="F78" i="22"/>
  <c r="E78" i="22"/>
  <c r="D78" i="22"/>
  <c r="C78" i="22"/>
  <c r="B78" i="22"/>
  <c r="W65" i="22"/>
  <c r="V65" i="22"/>
  <c r="U65" i="22"/>
  <c r="T65" i="22"/>
  <c r="S65" i="22"/>
  <c r="R65" i="22"/>
  <c r="O65" i="22"/>
  <c r="N65" i="22"/>
  <c r="M65" i="22"/>
  <c r="L65" i="22"/>
  <c r="K65" i="22"/>
  <c r="J65" i="22"/>
  <c r="G65" i="22"/>
  <c r="F65" i="22"/>
  <c r="E65" i="22"/>
  <c r="D65" i="22"/>
  <c r="C65" i="22"/>
  <c r="B65" i="22"/>
  <c r="W64" i="22"/>
  <c r="V64" i="22"/>
  <c r="U64" i="22"/>
  <c r="T64" i="22"/>
  <c r="S64" i="22"/>
  <c r="R64" i="22"/>
  <c r="O64" i="22"/>
  <c r="N64" i="22"/>
  <c r="M64" i="22"/>
  <c r="L64" i="22"/>
  <c r="K64" i="22"/>
  <c r="J64" i="22"/>
  <c r="G64" i="22"/>
  <c r="F64" i="22"/>
  <c r="E64" i="22"/>
  <c r="D64" i="22"/>
  <c r="C64" i="22"/>
  <c r="B64" i="22"/>
  <c r="W37" i="22"/>
  <c r="V37" i="22"/>
  <c r="U37" i="22"/>
  <c r="T37" i="22"/>
  <c r="S37" i="22"/>
  <c r="R37" i="22"/>
  <c r="O37" i="22"/>
  <c r="N37" i="22"/>
  <c r="M37" i="22"/>
  <c r="L37" i="22"/>
  <c r="K37" i="22"/>
  <c r="J37" i="22"/>
  <c r="G37" i="22"/>
  <c r="F37" i="22"/>
  <c r="E37" i="22"/>
  <c r="D37" i="22"/>
  <c r="C37" i="22"/>
  <c r="B37" i="22"/>
  <c r="W36" i="22"/>
  <c r="V36" i="22"/>
  <c r="U36" i="22"/>
  <c r="T36" i="22"/>
  <c r="S36" i="22"/>
  <c r="R36" i="22"/>
  <c r="G36" i="22"/>
  <c r="F36" i="22"/>
  <c r="E36" i="22"/>
  <c r="D36" i="22"/>
  <c r="C36" i="22"/>
  <c r="B36" i="22"/>
  <c r="W23" i="22"/>
  <c r="V23" i="22"/>
  <c r="U23" i="22"/>
  <c r="T23" i="22"/>
  <c r="S23" i="22"/>
  <c r="R23" i="22"/>
  <c r="O23" i="22"/>
  <c r="N23" i="22"/>
  <c r="M23" i="22"/>
  <c r="L23" i="22"/>
  <c r="K23" i="22"/>
  <c r="J23" i="22"/>
  <c r="G23" i="22"/>
  <c r="F23" i="22"/>
  <c r="E23" i="22"/>
  <c r="D23" i="22"/>
  <c r="C23" i="22"/>
  <c r="B23" i="22"/>
  <c r="W22" i="22"/>
  <c r="V22" i="22"/>
  <c r="U22" i="22"/>
  <c r="T22" i="22"/>
  <c r="S22" i="22"/>
  <c r="R22" i="22"/>
  <c r="O22" i="22"/>
  <c r="N22" i="22"/>
  <c r="M22" i="22"/>
  <c r="L22" i="22"/>
  <c r="K22" i="22"/>
  <c r="J22" i="22"/>
  <c r="G22" i="22"/>
  <c r="F22" i="22"/>
  <c r="E22" i="22"/>
  <c r="D22" i="22"/>
  <c r="C22" i="22"/>
  <c r="B22" i="22"/>
  <c r="W79" i="20"/>
  <c r="V79" i="20"/>
  <c r="U79" i="20"/>
  <c r="T79" i="20"/>
  <c r="S79" i="20"/>
  <c r="R79" i="20"/>
  <c r="G79" i="20"/>
  <c r="F79" i="20"/>
  <c r="E79" i="20"/>
  <c r="D79" i="20"/>
  <c r="C79" i="20"/>
  <c r="B79" i="20"/>
  <c r="W78" i="20"/>
  <c r="V78" i="20"/>
  <c r="U78" i="20"/>
  <c r="T78" i="20"/>
  <c r="S78" i="20"/>
  <c r="R78" i="20"/>
  <c r="G78" i="20"/>
  <c r="F78" i="20"/>
  <c r="E78" i="20"/>
  <c r="D78" i="20"/>
  <c r="C78" i="20"/>
  <c r="B78" i="20"/>
  <c r="W65" i="20"/>
  <c r="V65" i="20"/>
  <c r="U65" i="20"/>
  <c r="T65" i="20"/>
  <c r="S65" i="20"/>
  <c r="R65" i="20"/>
  <c r="O65" i="20"/>
  <c r="N65" i="20"/>
  <c r="M65" i="20"/>
  <c r="L65" i="20"/>
  <c r="K65" i="20"/>
  <c r="J65" i="20"/>
  <c r="G65" i="20"/>
  <c r="F65" i="20"/>
  <c r="E65" i="20"/>
  <c r="D65" i="20"/>
  <c r="C65" i="20"/>
  <c r="B65" i="20"/>
  <c r="W64" i="20"/>
  <c r="V64" i="20"/>
  <c r="U64" i="20"/>
  <c r="T64" i="20"/>
  <c r="S64" i="20"/>
  <c r="R64" i="20"/>
  <c r="O64" i="20"/>
  <c r="N64" i="20"/>
  <c r="M64" i="20"/>
  <c r="L64" i="20"/>
  <c r="K64" i="20"/>
  <c r="J64" i="20"/>
  <c r="G64" i="20"/>
  <c r="F64" i="20"/>
  <c r="E64" i="20"/>
  <c r="D64" i="20"/>
  <c r="C64" i="20"/>
  <c r="B64" i="20"/>
  <c r="W37" i="20"/>
  <c r="V37" i="20"/>
  <c r="U37" i="20"/>
  <c r="T37" i="20"/>
  <c r="S37" i="20"/>
  <c r="R37" i="20"/>
  <c r="W36" i="20"/>
  <c r="V36" i="20"/>
  <c r="U36" i="20"/>
  <c r="T36" i="20"/>
  <c r="S36" i="20"/>
  <c r="R36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W51" i="24"/>
  <c r="V51" i="24"/>
  <c r="U51" i="24"/>
  <c r="T51" i="24"/>
  <c r="S51" i="24"/>
  <c r="R51" i="24"/>
  <c r="O51" i="24"/>
  <c r="N51" i="24"/>
  <c r="M51" i="24"/>
  <c r="L51" i="24"/>
  <c r="K51" i="24"/>
  <c r="J51" i="24"/>
  <c r="W50" i="24"/>
  <c r="V50" i="24"/>
  <c r="U50" i="24"/>
  <c r="T50" i="24"/>
  <c r="S50" i="24"/>
  <c r="R50" i="24"/>
  <c r="O50" i="24"/>
  <c r="N50" i="24"/>
  <c r="M50" i="24"/>
  <c r="L50" i="24"/>
  <c r="K50" i="24"/>
  <c r="J50" i="24"/>
  <c r="W23" i="24"/>
  <c r="V23" i="24"/>
  <c r="U23" i="24"/>
  <c r="T23" i="24"/>
  <c r="S23" i="24"/>
  <c r="R23" i="24"/>
  <c r="O23" i="24"/>
  <c r="N23" i="24"/>
  <c r="M23" i="24"/>
  <c r="L23" i="24"/>
  <c r="K23" i="24"/>
  <c r="J23" i="24"/>
  <c r="W22" i="24"/>
  <c r="V22" i="24"/>
  <c r="U22" i="24"/>
  <c r="T22" i="24"/>
  <c r="S22" i="24"/>
  <c r="R22" i="24"/>
  <c r="O22" i="24"/>
  <c r="N22" i="24"/>
  <c r="M22" i="24"/>
  <c r="L22" i="24"/>
  <c r="K22" i="24"/>
  <c r="J22" i="24"/>
  <c r="O79" i="25"/>
  <c r="N79" i="25"/>
  <c r="M79" i="25"/>
  <c r="L79" i="25"/>
  <c r="K79" i="25"/>
  <c r="J79" i="25"/>
  <c r="O78" i="25"/>
  <c r="N78" i="25"/>
  <c r="M78" i="25"/>
  <c r="L78" i="25"/>
  <c r="K78" i="25"/>
  <c r="J78" i="25"/>
  <c r="O65" i="25"/>
  <c r="N65" i="25"/>
  <c r="M65" i="25"/>
  <c r="L65" i="25"/>
  <c r="K65" i="25"/>
  <c r="J65" i="25"/>
  <c r="O64" i="25"/>
  <c r="N64" i="25"/>
  <c r="M64" i="25"/>
  <c r="L64" i="25"/>
  <c r="K64" i="25"/>
  <c r="J64" i="25"/>
  <c r="O37" i="25"/>
  <c r="N37" i="25"/>
  <c r="M37" i="25"/>
  <c r="L37" i="25"/>
  <c r="K37" i="25"/>
  <c r="J37" i="25"/>
  <c r="O36" i="25"/>
  <c r="N36" i="25"/>
  <c r="M36" i="25"/>
  <c r="L36" i="25"/>
  <c r="K36" i="25"/>
  <c r="J36" i="25"/>
  <c r="O23" i="25"/>
  <c r="N23" i="25"/>
  <c r="M23" i="25"/>
  <c r="L23" i="25"/>
  <c r="K23" i="25"/>
  <c r="J23" i="25"/>
  <c r="O22" i="25"/>
  <c r="N22" i="25"/>
  <c r="M22" i="25"/>
  <c r="L22" i="25"/>
  <c r="K22" i="25"/>
  <c r="J22" i="25"/>
  <c r="G23" i="25"/>
  <c r="F23" i="25"/>
  <c r="E23" i="25"/>
  <c r="D23" i="25"/>
  <c r="C23" i="25"/>
  <c r="B23" i="25"/>
  <c r="G22" i="25"/>
  <c r="F22" i="25"/>
  <c r="E22" i="25"/>
  <c r="D22" i="25"/>
  <c r="C22" i="25"/>
  <c r="B22" i="25"/>
  <c r="G23" i="19"/>
  <c r="O51" i="19"/>
  <c r="N51" i="19"/>
  <c r="M51" i="19"/>
  <c r="L51" i="19"/>
  <c r="K51" i="19"/>
  <c r="J51" i="19"/>
  <c r="G51" i="19"/>
  <c r="F51" i="19"/>
  <c r="E51" i="19"/>
  <c r="D51" i="19"/>
  <c r="C51" i="19"/>
  <c r="B51" i="19"/>
  <c r="O50" i="19"/>
  <c r="N50" i="19"/>
  <c r="M50" i="19"/>
  <c r="L50" i="19"/>
  <c r="K50" i="19"/>
  <c r="J50" i="19"/>
  <c r="G50" i="19"/>
  <c r="F50" i="19"/>
  <c r="E50" i="19"/>
  <c r="D50" i="19"/>
  <c r="C50" i="19"/>
  <c r="B50" i="19"/>
  <c r="O23" i="19"/>
  <c r="N23" i="19"/>
  <c r="M23" i="19"/>
  <c r="L23" i="19"/>
  <c r="K23" i="19"/>
  <c r="J23" i="19"/>
  <c r="F23" i="19"/>
  <c r="E23" i="19"/>
  <c r="D23" i="19"/>
  <c r="C23" i="19"/>
  <c r="B23" i="19"/>
  <c r="O22" i="19"/>
  <c r="N22" i="19"/>
  <c r="M22" i="19"/>
  <c r="L22" i="19"/>
  <c r="K22" i="19"/>
  <c r="J22" i="19"/>
  <c r="G22" i="19"/>
  <c r="F22" i="19"/>
  <c r="E22" i="19"/>
  <c r="D22" i="19"/>
  <c r="C22" i="19"/>
  <c r="B22" i="19"/>
  <c r="G23" i="18"/>
  <c r="F23" i="18"/>
  <c r="E23" i="18"/>
  <c r="D23" i="18"/>
  <c r="C23" i="18"/>
  <c r="B23" i="18"/>
  <c r="G22" i="18"/>
  <c r="F22" i="18"/>
  <c r="E22" i="18"/>
  <c r="D22" i="18"/>
  <c r="C22" i="18"/>
  <c r="B22" i="18"/>
  <c r="G9" i="18"/>
  <c r="F9" i="18"/>
  <c r="E9" i="18"/>
  <c r="D9" i="18"/>
  <c r="C9" i="18"/>
  <c r="B9" i="18"/>
  <c r="G8" i="18"/>
  <c r="F8" i="18"/>
  <c r="E8" i="18"/>
  <c r="D8" i="18"/>
  <c r="C8" i="18"/>
  <c r="B8" i="18"/>
  <c r="B23" i="9"/>
  <c r="B9" i="9"/>
  <c r="G23" i="9"/>
  <c r="F23" i="9"/>
  <c r="E23" i="9"/>
  <c r="D23" i="9"/>
  <c r="C23" i="9"/>
  <c r="G22" i="9"/>
  <c r="F22" i="9"/>
  <c r="E22" i="9"/>
  <c r="D22" i="9"/>
  <c r="C22" i="9"/>
  <c r="B22" i="9"/>
  <c r="G37" i="14"/>
  <c r="F37" i="14"/>
  <c r="E37" i="14"/>
  <c r="D37" i="14"/>
  <c r="C37" i="14"/>
  <c r="B37" i="14"/>
  <c r="G36" i="14"/>
  <c r="F36" i="14"/>
  <c r="E36" i="14"/>
  <c r="D36" i="14"/>
  <c r="C36" i="14"/>
  <c r="B36" i="14"/>
  <c r="G23" i="14"/>
  <c r="F23" i="14"/>
  <c r="E23" i="14"/>
  <c r="D23" i="14"/>
  <c r="C23" i="14"/>
  <c r="B23" i="14"/>
  <c r="G22" i="14"/>
  <c r="F22" i="14"/>
  <c r="E22" i="14"/>
  <c r="D22" i="14"/>
  <c r="C22" i="14"/>
  <c r="B22" i="14"/>
  <c r="G51" i="9"/>
  <c r="F51" i="9"/>
  <c r="E51" i="9"/>
  <c r="D51" i="9"/>
  <c r="C51" i="9"/>
  <c r="B51" i="9"/>
  <c r="G50" i="9"/>
  <c r="F50" i="9"/>
  <c r="E50" i="9"/>
  <c r="D50" i="9"/>
  <c r="C50" i="9"/>
  <c r="B50" i="9"/>
  <c r="O51" i="3"/>
  <c r="N51" i="3"/>
  <c r="M51" i="3"/>
  <c r="L51" i="3"/>
  <c r="K51" i="3"/>
  <c r="J51" i="3"/>
  <c r="G51" i="3"/>
  <c r="F51" i="3"/>
  <c r="E51" i="3"/>
  <c r="D51" i="3"/>
  <c r="C51" i="3"/>
  <c r="B51" i="3"/>
  <c r="O50" i="3"/>
  <c r="N50" i="3"/>
  <c r="M50" i="3"/>
  <c r="L50" i="3"/>
  <c r="K50" i="3"/>
  <c r="J50" i="3"/>
  <c r="G50" i="3"/>
  <c r="F50" i="3"/>
  <c r="E50" i="3"/>
  <c r="D50" i="3"/>
  <c r="C50" i="3"/>
  <c r="B50" i="3"/>
  <c r="G78" i="14"/>
  <c r="F78" i="14"/>
  <c r="E78" i="14"/>
  <c r="D78" i="14"/>
  <c r="C78" i="14"/>
  <c r="B78" i="14"/>
  <c r="G79" i="5"/>
  <c r="F79" i="5"/>
  <c r="E79" i="5"/>
  <c r="D79" i="5"/>
  <c r="C79" i="5"/>
  <c r="B79" i="5"/>
  <c r="G78" i="5"/>
  <c r="F78" i="5"/>
  <c r="E78" i="5"/>
  <c r="D78" i="5"/>
  <c r="C78" i="5"/>
  <c r="B78" i="5"/>
  <c r="G37" i="5"/>
  <c r="F37" i="5"/>
  <c r="E37" i="5"/>
  <c r="D37" i="5"/>
  <c r="C37" i="5"/>
  <c r="B37" i="5"/>
  <c r="G36" i="5"/>
  <c r="F36" i="5"/>
  <c r="E36" i="5"/>
  <c r="D36" i="5"/>
  <c r="C36" i="5"/>
  <c r="B36" i="5"/>
  <c r="G65" i="14"/>
  <c r="F65" i="14"/>
  <c r="E65" i="14"/>
  <c r="D65" i="14"/>
  <c r="C65" i="14"/>
  <c r="B65" i="14"/>
  <c r="G64" i="14"/>
  <c r="F64" i="14"/>
  <c r="E64" i="14"/>
  <c r="D64" i="14"/>
  <c r="C64" i="14"/>
  <c r="B64" i="14"/>
  <c r="O23" i="3"/>
  <c r="N23" i="3"/>
  <c r="M23" i="3"/>
  <c r="L23" i="3"/>
  <c r="K23" i="3"/>
  <c r="J23" i="3"/>
  <c r="G23" i="3"/>
  <c r="F23" i="3"/>
  <c r="E23" i="3"/>
  <c r="D23" i="3"/>
  <c r="C23" i="3"/>
  <c r="B23" i="3"/>
  <c r="O22" i="3"/>
  <c r="N22" i="3"/>
  <c r="M22" i="3"/>
  <c r="L22" i="3"/>
  <c r="K22" i="3"/>
  <c r="J22" i="3"/>
  <c r="G22" i="3"/>
  <c r="F22" i="3"/>
  <c r="E22" i="3"/>
  <c r="D22" i="3"/>
  <c r="C22" i="3"/>
  <c r="B22" i="3"/>
  <c r="G37" i="7" l="1"/>
  <c r="F37" i="7"/>
  <c r="E37" i="7"/>
  <c r="D37" i="7"/>
  <c r="C37" i="7"/>
  <c r="B37" i="7"/>
  <c r="G36" i="7"/>
  <c r="F36" i="7"/>
  <c r="E36" i="7"/>
  <c r="D36" i="7"/>
  <c r="C36" i="7"/>
  <c r="B36" i="7"/>
  <c r="G23" i="7"/>
  <c r="F23" i="7"/>
  <c r="E23" i="7"/>
  <c r="D23" i="7"/>
  <c r="C23" i="7"/>
  <c r="B23" i="7"/>
  <c r="G22" i="7"/>
  <c r="F22" i="7"/>
  <c r="E22" i="7"/>
  <c r="D22" i="7"/>
  <c r="C22" i="7"/>
  <c r="B22" i="7"/>
  <c r="G65" i="7"/>
  <c r="F65" i="7"/>
  <c r="E65" i="7"/>
  <c r="D65" i="7"/>
  <c r="C65" i="7"/>
  <c r="B65" i="7"/>
  <c r="G64" i="7"/>
  <c r="F64" i="7"/>
  <c r="E64" i="7"/>
  <c r="D64" i="7"/>
  <c r="C64" i="7"/>
  <c r="B64" i="7"/>
  <c r="G65" i="5"/>
  <c r="F65" i="5"/>
  <c r="E65" i="5"/>
  <c r="D65" i="5"/>
  <c r="C65" i="5"/>
  <c r="B65" i="5"/>
  <c r="G64" i="5"/>
  <c r="F64" i="5"/>
  <c r="E64" i="5"/>
  <c r="D64" i="5"/>
  <c r="C64" i="5"/>
  <c r="B64" i="5"/>
  <c r="G107" i="7"/>
  <c r="F107" i="7"/>
  <c r="E107" i="7"/>
  <c r="D107" i="7"/>
  <c r="C107" i="7"/>
  <c r="B107" i="7"/>
  <c r="G106" i="7"/>
  <c r="F106" i="7"/>
  <c r="E106" i="7"/>
  <c r="D106" i="7"/>
  <c r="C106" i="7"/>
  <c r="B106" i="7"/>
  <c r="G93" i="7"/>
  <c r="F93" i="7"/>
  <c r="E93" i="7"/>
  <c r="D93" i="7"/>
  <c r="C93" i="7"/>
  <c r="B93" i="7"/>
  <c r="G92" i="7"/>
  <c r="F92" i="7"/>
  <c r="E92" i="7"/>
  <c r="D92" i="7"/>
  <c r="C92" i="7"/>
  <c r="B92" i="7"/>
  <c r="G79" i="7"/>
  <c r="F79" i="7"/>
  <c r="E79" i="7"/>
  <c r="D79" i="7"/>
  <c r="C79" i="7"/>
  <c r="B79" i="7"/>
  <c r="G78" i="7"/>
  <c r="F78" i="7"/>
  <c r="E78" i="7"/>
  <c r="D78" i="7"/>
  <c r="C78" i="7"/>
  <c r="B78" i="7"/>
  <c r="O51" i="25" l="1"/>
  <c r="N51" i="25"/>
  <c r="M51" i="25"/>
  <c r="L51" i="25"/>
  <c r="K51" i="25"/>
  <c r="J51" i="25"/>
  <c r="G51" i="25"/>
  <c r="F51" i="25"/>
  <c r="E51" i="25"/>
  <c r="D51" i="25"/>
  <c r="C51" i="25"/>
  <c r="B51" i="25"/>
  <c r="O50" i="25"/>
  <c r="N50" i="25"/>
  <c r="M50" i="25"/>
  <c r="L50" i="25"/>
  <c r="K50" i="25"/>
  <c r="J50" i="25"/>
  <c r="G50" i="25"/>
  <c r="F50" i="25"/>
  <c r="E50" i="25"/>
  <c r="D50" i="25"/>
  <c r="C50" i="25"/>
  <c r="B50" i="25"/>
  <c r="O9" i="25"/>
  <c r="N9" i="25"/>
  <c r="M9" i="25"/>
  <c r="L9" i="25"/>
  <c r="K9" i="25"/>
  <c r="J9" i="25"/>
  <c r="G9" i="25"/>
  <c r="F9" i="25"/>
  <c r="E9" i="25"/>
  <c r="D9" i="25"/>
  <c r="C9" i="25"/>
  <c r="B9" i="25"/>
  <c r="O8" i="25"/>
  <c r="N8" i="25"/>
  <c r="M8" i="25"/>
  <c r="L8" i="25"/>
  <c r="K8" i="25"/>
  <c r="J8" i="25"/>
  <c r="G8" i="25"/>
  <c r="F8" i="25"/>
  <c r="E8" i="25"/>
  <c r="D8" i="25"/>
  <c r="C8" i="25"/>
  <c r="B8" i="25"/>
  <c r="W37" i="24"/>
  <c r="V37" i="24"/>
  <c r="U37" i="24"/>
  <c r="T37" i="24"/>
  <c r="S37" i="24"/>
  <c r="R37" i="24"/>
  <c r="O37" i="24"/>
  <c r="N37" i="24"/>
  <c r="M37" i="24"/>
  <c r="L37" i="24"/>
  <c r="K37" i="24"/>
  <c r="J37" i="24"/>
  <c r="G37" i="24"/>
  <c r="F37" i="24"/>
  <c r="E37" i="24"/>
  <c r="D37" i="24"/>
  <c r="C37" i="24"/>
  <c r="B37" i="24"/>
  <c r="W36" i="24"/>
  <c r="V36" i="24"/>
  <c r="U36" i="24"/>
  <c r="T36" i="24"/>
  <c r="S36" i="24"/>
  <c r="R36" i="24"/>
  <c r="O36" i="24"/>
  <c r="N36" i="24"/>
  <c r="M36" i="24"/>
  <c r="L36" i="24"/>
  <c r="K36" i="24"/>
  <c r="J36" i="24"/>
  <c r="G36" i="24"/>
  <c r="F36" i="24"/>
  <c r="E36" i="24"/>
  <c r="D36" i="24"/>
  <c r="C36" i="24"/>
  <c r="B36" i="24"/>
  <c r="W9" i="24"/>
  <c r="V9" i="24"/>
  <c r="U9" i="24"/>
  <c r="T9" i="24"/>
  <c r="S9" i="24"/>
  <c r="R9" i="24"/>
  <c r="O9" i="24"/>
  <c r="N9" i="24"/>
  <c r="M9" i="24"/>
  <c r="L9" i="24"/>
  <c r="K9" i="24"/>
  <c r="J9" i="24"/>
  <c r="G9" i="24"/>
  <c r="F9" i="24"/>
  <c r="E9" i="24"/>
  <c r="D9" i="24"/>
  <c r="C9" i="24"/>
  <c r="B9" i="24"/>
  <c r="W8" i="24"/>
  <c r="V8" i="24"/>
  <c r="U8" i="24"/>
  <c r="T8" i="24"/>
  <c r="S8" i="24"/>
  <c r="R8" i="24"/>
  <c r="O8" i="24"/>
  <c r="N8" i="24"/>
  <c r="M8" i="24"/>
  <c r="L8" i="24"/>
  <c r="K8" i="24"/>
  <c r="J8" i="24"/>
  <c r="G8" i="24"/>
  <c r="F8" i="24"/>
  <c r="E8" i="24"/>
  <c r="D8" i="24"/>
  <c r="C8" i="24"/>
  <c r="B8" i="24"/>
  <c r="W51" i="22"/>
  <c r="V51" i="22"/>
  <c r="U51" i="22"/>
  <c r="T51" i="22"/>
  <c r="S51" i="22"/>
  <c r="R51" i="22"/>
  <c r="O51" i="22"/>
  <c r="N51" i="22"/>
  <c r="M51" i="22"/>
  <c r="L51" i="22"/>
  <c r="K51" i="22"/>
  <c r="J51" i="22"/>
  <c r="G51" i="22"/>
  <c r="F51" i="22"/>
  <c r="E51" i="22"/>
  <c r="D51" i="22"/>
  <c r="C51" i="22"/>
  <c r="B51" i="22"/>
  <c r="W50" i="22"/>
  <c r="V50" i="22"/>
  <c r="U50" i="22"/>
  <c r="T50" i="22"/>
  <c r="S50" i="22"/>
  <c r="R50" i="22"/>
  <c r="O50" i="22"/>
  <c r="N50" i="22"/>
  <c r="M50" i="22"/>
  <c r="L50" i="22"/>
  <c r="K50" i="22"/>
  <c r="J50" i="22"/>
  <c r="G50" i="22"/>
  <c r="F50" i="22"/>
  <c r="E50" i="22"/>
  <c r="D50" i="22"/>
  <c r="C50" i="22"/>
  <c r="B50" i="22"/>
  <c r="W9" i="22"/>
  <c r="V9" i="22"/>
  <c r="U9" i="22"/>
  <c r="T9" i="22"/>
  <c r="S9" i="22"/>
  <c r="R9" i="22"/>
  <c r="O9" i="22"/>
  <c r="N9" i="22"/>
  <c r="M9" i="22"/>
  <c r="L9" i="22"/>
  <c r="K9" i="22"/>
  <c r="J9" i="22"/>
  <c r="G9" i="22"/>
  <c r="F9" i="22"/>
  <c r="E9" i="22"/>
  <c r="D9" i="22"/>
  <c r="C9" i="22"/>
  <c r="B9" i="22"/>
  <c r="W8" i="22"/>
  <c r="V8" i="22"/>
  <c r="U8" i="22"/>
  <c r="T8" i="22"/>
  <c r="S8" i="22"/>
  <c r="R8" i="22"/>
  <c r="O8" i="22"/>
  <c r="N8" i="22"/>
  <c r="M8" i="22"/>
  <c r="L8" i="22"/>
  <c r="K8" i="22"/>
  <c r="J8" i="22"/>
  <c r="G8" i="22"/>
  <c r="F8" i="22"/>
  <c r="E8" i="22"/>
  <c r="D8" i="22"/>
  <c r="C8" i="22"/>
  <c r="B8" i="22"/>
  <c r="W9" i="20"/>
  <c r="V9" i="20"/>
  <c r="U9" i="20"/>
  <c r="T9" i="20"/>
  <c r="S9" i="20"/>
  <c r="R9" i="20"/>
  <c r="O9" i="20"/>
  <c r="N9" i="20"/>
  <c r="M9" i="20"/>
  <c r="L9" i="20"/>
  <c r="K9" i="20"/>
  <c r="J9" i="20"/>
  <c r="G9" i="20"/>
  <c r="F9" i="20"/>
  <c r="E9" i="20"/>
  <c r="D9" i="20"/>
  <c r="C9" i="20"/>
  <c r="B9" i="20"/>
  <c r="W8" i="20"/>
  <c r="V8" i="20"/>
  <c r="U8" i="20"/>
  <c r="T8" i="20"/>
  <c r="S8" i="20"/>
  <c r="R8" i="20"/>
  <c r="O8" i="20"/>
  <c r="N8" i="20"/>
  <c r="M8" i="20"/>
  <c r="L8" i="20"/>
  <c r="K8" i="20"/>
  <c r="J8" i="20"/>
  <c r="G8" i="20"/>
  <c r="F8" i="20"/>
  <c r="E8" i="20"/>
  <c r="D8" i="20"/>
  <c r="C8" i="20"/>
  <c r="B8" i="20"/>
  <c r="W93" i="20"/>
  <c r="V93" i="20"/>
  <c r="U93" i="20"/>
  <c r="T93" i="20"/>
  <c r="S93" i="20"/>
  <c r="R93" i="20"/>
  <c r="W92" i="20"/>
  <c r="V92" i="20"/>
  <c r="U92" i="20"/>
  <c r="T92" i="20"/>
  <c r="S92" i="20"/>
  <c r="R92" i="20"/>
  <c r="W51" i="20"/>
  <c r="V51" i="20"/>
  <c r="U51" i="20"/>
  <c r="T51" i="20"/>
  <c r="S51" i="20"/>
  <c r="R51" i="20"/>
  <c r="O51" i="20"/>
  <c r="N51" i="20"/>
  <c r="M51" i="20"/>
  <c r="L51" i="20"/>
  <c r="K51" i="20"/>
  <c r="J51" i="20"/>
  <c r="G51" i="20"/>
  <c r="F51" i="20"/>
  <c r="E51" i="20"/>
  <c r="D51" i="20"/>
  <c r="C51" i="20"/>
  <c r="B51" i="20"/>
  <c r="W50" i="20"/>
  <c r="V50" i="20"/>
  <c r="U50" i="20"/>
  <c r="T50" i="20"/>
  <c r="S50" i="20"/>
  <c r="R50" i="20"/>
  <c r="O50" i="20"/>
  <c r="N50" i="20"/>
  <c r="M50" i="20"/>
  <c r="L50" i="20"/>
  <c r="K50" i="20"/>
  <c r="J50" i="20"/>
  <c r="G50" i="20"/>
  <c r="F50" i="20"/>
  <c r="E50" i="20"/>
  <c r="D50" i="20"/>
  <c r="C50" i="20"/>
  <c r="B50" i="20"/>
  <c r="G23" i="20"/>
  <c r="F23" i="20"/>
  <c r="E23" i="20"/>
  <c r="D23" i="20"/>
  <c r="C23" i="20"/>
  <c r="B23" i="20"/>
  <c r="G22" i="20"/>
  <c r="F22" i="20"/>
  <c r="E22" i="20"/>
  <c r="D22" i="20"/>
  <c r="C22" i="20"/>
  <c r="B22" i="20"/>
  <c r="O37" i="19"/>
  <c r="N37" i="19"/>
  <c r="M37" i="19"/>
  <c r="L37" i="19"/>
  <c r="K37" i="19"/>
  <c r="J37" i="19"/>
  <c r="G37" i="19"/>
  <c r="F37" i="19"/>
  <c r="E37" i="19"/>
  <c r="D37" i="19"/>
  <c r="C37" i="19"/>
  <c r="B37" i="19"/>
  <c r="O36" i="19"/>
  <c r="N36" i="19"/>
  <c r="M36" i="19"/>
  <c r="L36" i="19"/>
  <c r="K36" i="19"/>
  <c r="J36" i="19"/>
  <c r="G36" i="19"/>
  <c r="F36" i="19"/>
  <c r="E36" i="19"/>
  <c r="D36" i="19"/>
  <c r="C36" i="19"/>
  <c r="B36" i="19"/>
  <c r="O9" i="19"/>
  <c r="N9" i="19"/>
  <c r="M9" i="19"/>
  <c r="L9" i="19"/>
  <c r="K9" i="19"/>
  <c r="J9" i="19"/>
  <c r="G9" i="19"/>
  <c r="F9" i="19"/>
  <c r="E9" i="19"/>
  <c r="D9" i="19"/>
  <c r="C9" i="19"/>
  <c r="B9" i="19"/>
  <c r="O8" i="19"/>
  <c r="N8" i="19"/>
  <c r="M8" i="19"/>
  <c r="L8" i="19"/>
  <c r="K8" i="19"/>
  <c r="J8" i="19"/>
  <c r="G8" i="19"/>
  <c r="F8" i="19"/>
  <c r="E8" i="19"/>
  <c r="D8" i="19"/>
  <c r="C8" i="19"/>
  <c r="B8" i="19"/>
  <c r="G51" i="14"/>
  <c r="F51" i="14"/>
  <c r="E51" i="14"/>
  <c r="D51" i="14"/>
  <c r="C51" i="14"/>
  <c r="B51" i="14"/>
  <c r="G50" i="14"/>
  <c r="F50" i="14"/>
  <c r="E50" i="14"/>
  <c r="D50" i="14"/>
  <c r="C50" i="14"/>
  <c r="B50" i="14"/>
  <c r="G9" i="14"/>
  <c r="F9" i="14"/>
  <c r="E9" i="14"/>
  <c r="D9" i="14"/>
  <c r="C9" i="14"/>
  <c r="B9" i="14"/>
  <c r="G8" i="14"/>
  <c r="F8" i="14"/>
  <c r="E8" i="14"/>
  <c r="D8" i="14"/>
  <c r="C8" i="14"/>
  <c r="B8" i="14"/>
  <c r="G37" i="9"/>
  <c r="F37" i="9"/>
  <c r="E37" i="9"/>
  <c r="D37" i="9"/>
  <c r="C37" i="9"/>
  <c r="B37" i="9"/>
  <c r="G36" i="9"/>
  <c r="F36" i="9"/>
  <c r="E36" i="9"/>
  <c r="D36" i="9"/>
  <c r="C36" i="9"/>
  <c r="B36" i="9"/>
  <c r="G9" i="9"/>
  <c r="F9" i="9"/>
  <c r="E9" i="9"/>
  <c r="D9" i="9"/>
  <c r="C9" i="9"/>
  <c r="G8" i="9"/>
  <c r="F8" i="9"/>
  <c r="E8" i="9"/>
  <c r="D8" i="9"/>
  <c r="C8" i="9"/>
  <c r="B8" i="9"/>
  <c r="G51" i="7"/>
  <c r="F51" i="7"/>
  <c r="E51" i="7"/>
  <c r="D51" i="7"/>
  <c r="C51" i="7"/>
  <c r="B51" i="7"/>
  <c r="G50" i="7"/>
  <c r="F50" i="7"/>
  <c r="E50" i="7"/>
  <c r="D50" i="7"/>
  <c r="C50" i="7"/>
  <c r="B50" i="7"/>
  <c r="G9" i="7"/>
  <c r="F9" i="7"/>
  <c r="E9" i="7"/>
  <c r="D9" i="7"/>
  <c r="C9" i="7"/>
  <c r="B9" i="7"/>
  <c r="G8" i="7"/>
  <c r="F8" i="7"/>
  <c r="E8" i="7"/>
  <c r="D8" i="7"/>
  <c r="C8" i="7"/>
  <c r="B8" i="7"/>
  <c r="G51" i="5"/>
  <c r="F51" i="5"/>
  <c r="E51" i="5"/>
  <c r="D51" i="5"/>
  <c r="C51" i="5"/>
  <c r="B51" i="5"/>
  <c r="G50" i="5"/>
  <c r="F50" i="5"/>
  <c r="E50" i="5"/>
  <c r="D50" i="5"/>
  <c r="C50" i="5"/>
  <c r="B50" i="5"/>
  <c r="G23" i="5"/>
  <c r="F23" i="5"/>
  <c r="E23" i="5"/>
  <c r="D23" i="5"/>
  <c r="C23" i="5"/>
  <c r="B23" i="5"/>
  <c r="G22" i="5"/>
  <c r="F22" i="5"/>
  <c r="E22" i="5"/>
  <c r="D22" i="5"/>
  <c r="C22" i="5"/>
  <c r="B22" i="5"/>
  <c r="G9" i="5"/>
  <c r="F9" i="5"/>
  <c r="E9" i="5"/>
  <c r="D9" i="5"/>
  <c r="C9" i="5"/>
  <c r="B9" i="5"/>
  <c r="G8" i="5"/>
  <c r="F8" i="5"/>
  <c r="E8" i="5"/>
  <c r="D8" i="5"/>
  <c r="C8" i="5"/>
  <c r="B8" i="5"/>
  <c r="O37" i="3"/>
  <c r="N37" i="3"/>
  <c r="M37" i="3"/>
  <c r="L37" i="3"/>
  <c r="K37" i="3"/>
  <c r="J37" i="3"/>
  <c r="G37" i="3"/>
  <c r="F37" i="3"/>
  <c r="E37" i="3"/>
  <c r="D37" i="3"/>
  <c r="C37" i="3"/>
  <c r="B37" i="3"/>
  <c r="O36" i="3"/>
  <c r="N36" i="3"/>
  <c r="M36" i="3"/>
  <c r="L36" i="3"/>
  <c r="K36" i="3"/>
  <c r="J36" i="3"/>
  <c r="G36" i="3"/>
  <c r="F36" i="3"/>
  <c r="E36" i="3"/>
  <c r="D36" i="3"/>
  <c r="C36" i="3"/>
  <c r="B36" i="3"/>
  <c r="O9" i="3"/>
  <c r="N9" i="3"/>
  <c r="M9" i="3"/>
  <c r="L9" i="3"/>
  <c r="K9" i="3"/>
  <c r="J9" i="3"/>
  <c r="G9" i="3"/>
  <c r="F9" i="3"/>
  <c r="E9" i="3"/>
  <c r="D9" i="3"/>
  <c r="C9" i="3"/>
  <c r="B9" i="3"/>
  <c r="O8" i="3"/>
  <c r="N8" i="3"/>
  <c r="M8" i="3"/>
  <c r="L8" i="3"/>
  <c r="K8" i="3"/>
  <c r="J8" i="3"/>
  <c r="G8" i="3"/>
  <c r="F8" i="3"/>
  <c r="E8" i="3"/>
  <c r="D8" i="3"/>
  <c r="C8" i="3"/>
  <c r="B8" i="3"/>
  <c r="O23" i="2"/>
  <c r="N23" i="2"/>
  <c r="M23" i="2"/>
  <c r="L23" i="2"/>
  <c r="K23" i="2"/>
  <c r="J23" i="2"/>
  <c r="G23" i="2"/>
  <c r="F23" i="2"/>
  <c r="E23" i="2"/>
  <c r="D23" i="2"/>
  <c r="C23" i="2"/>
  <c r="B23" i="2"/>
  <c r="O22" i="2"/>
  <c r="N22" i="2"/>
  <c r="M22" i="2"/>
  <c r="L22" i="2"/>
  <c r="K22" i="2"/>
  <c r="J22" i="2"/>
  <c r="G22" i="2"/>
  <c r="F22" i="2"/>
  <c r="E22" i="2"/>
  <c r="D22" i="2"/>
  <c r="C22" i="2"/>
  <c r="B22" i="2"/>
  <c r="O9" i="2"/>
  <c r="N9" i="2"/>
  <c r="M9" i="2"/>
  <c r="L9" i="2"/>
  <c r="K9" i="2"/>
  <c r="J9" i="2"/>
  <c r="G9" i="2"/>
  <c r="F9" i="2"/>
  <c r="E9" i="2"/>
  <c r="D9" i="2"/>
  <c r="C9" i="2"/>
  <c r="B9" i="2"/>
  <c r="O8" i="2"/>
  <c r="N8" i="2"/>
  <c r="M8" i="2"/>
  <c r="L8" i="2"/>
  <c r="K8" i="2"/>
  <c r="J8" i="2"/>
  <c r="G8" i="2"/>
  <c r="F8" i="2"/>
  <c r="E8" i="2"/>
  <c r="D8" i="2"/>
  <c r="C8" i="2"/>
  <c r="B8" i="2"/>
  <c r="O23" i="50"/>
  <c r="N23" i="50"/>
  <c r="M23" i="50"/>
  <c r="L23" i="50"/>
  <c r="K23" i="50"/>
  <c r="J23" i="50"/>
  <c r="G23" i="50"/>
  <c r="F23" i="50"/>
  <c r="E23" i="50"/>
  <c r="D23" i="50"/>
  <c r="C23" i="50"/>
  <c r="B23" i="50"/>
  <c r="O22" i="50"/>
  <c r="N22" i="50"/>
  <c r="M22" i="50"/>
  <c r="L22" i="50"/>
  <c r="K22" i="50"/>
  <c r="J22" i="50"/>
  <c r="G22" i="50"/>
  <c r="F22" i="50"/>
  <c r="E22" i="50"/>
  <c r="D22" i="50"/>
  <c r="C22" i="50"/>
  <c r="B22" i="50"/>
  <c r="O9" i="50"/>
  <c r="N9" i="50"/>
  <c r="M9" i="50"/>
  <c r="L9" i="50"/>
  <c r="K9" i="50"/>
  <c r="J9" i="50"/>
  <c r="G9" i="50"/>
  <c r="F9" i="50"/>
  <c r="E9" i="50"/>
  <c r="D9" i="50"/>
  <c r="C9" i="50"/>
  <c r="B9" i="50"/>
  <c r="O8" i="50"/>
  <c r="N8" i="50"/>
  <c r="M8" i="50"/>
  <c r="L8" i="50"/>
  <c r="K8" i="50"/>
  <c r="J8" i="50"/>
  <c r="G8" i="50"/>
  <c r="F8" i="50"/>
  <c r="E8" i="50"/>
  <c r="D8" i="50"/>
  <c r="C8" i="50"/>
  <c r="B8" i="50"/>
  <c r="O51" i="2"/>
  <c r="N51" i="2"/>
  <c r="M51" i="2"/>
  <c r="L51" i="2"/>
  <c r="K51" i="2"/>
  <c r="J51" i="2"/>
  <c r="G51" i="2"/>
  <c r="F51" i="2"/>
  <c r="E51" i="2"/>
  <c r="D51" i="2"/>
  <c r="C51" i="2"/>
  <c r="B51" i="2"/>
  <c r="O50" i="2"/>
  <c r="N50" i="2"/>
  <c r="M50" i="2"/>
  <c r="L50" i="2"/>
  <c r="K50" i="2"/>
  <c r="J50" i="2"/>
  <c r="G50" i="2"/>
  <c r="F50" i="2"/>
  <c r="E50" i="2"/>
  <c r="D50" i="2"/>
  <c r="C50" i="2"/>
  <c r="B50" i="2"/>
  <c r="J78" i="50"/>
  <c r="O51" i="50"/>
  <c r="N51" i="50"/>
  <c r="M51" i="50"/>
  <c r="L51" i="50"/>
  <c r="K51" i="50"/>
  <c r="J51" i="50"/>
  <c r="G51" i="50"/>
  <c r="F51" i="50"/>
  <c r="E51" i="50"/>
  <c r="D51" i="50"/>
  <c r="C51" i="50"/>
  <c r="B51" i="50"/>
  <c r="B78" i="50" s="1"/>
  <c r="O50" i="50"/>
  <c r="N50" i="50"/>
  <c r="M50" i="50"/>
  <c r="L50" i="50"/>
  <c r="K50" i="50"/>
  <c r="J50" i="50"/>
  <c r="G50" i="50"/>
  <c r="F50" i="50"/>
  <c r="E50" i="50"/>
  <c r="D50" i="50"/>
  <c r="C50" i="50"/>
  <c r="B50" i="50"/>
  <c r="O65" i="2"/>
  <c r="N65" i="2"/>
  <c r="M65" i="2"/>
  <c r="L65" i="2"/>
  <c r="K65" i="2"/>
  <c r="J65" i="2"/>
  <c r="G65" i="2"/>
  <c r="F65" i="2"/>
  <c r="E65" i="2"/>
  <c r="D65" i="2"/>
  <c r="C65" i="2"/>
  <c r="B65" i="2"/>
  <c r="O64" i="2"/>
  <c r="N64" i="2"/>
  <c r="M64" i="2"/>
  <c r="L64" i="2"/>
  <c r="K64" i="2"/>
  <c r="J64" i="2"/>
  <c r="G64" i="2"/>
  <c r="F64" i="2"/>
  <c r="E64" i="2"/>
  <c r="D64" i="2"/>
  <c r="C64" i="2"/>
  <c r="B64" i="2"/>
  <c r="O37" i="2"/>
  <c r="N37" i="2"/>
  <c r="M37" i="2"/>
  <c r="L37" i="2"/>
  <c r="K37" i="2"/>
  <c r="J37" i="2"/>
  <c r="G37" i="2"/>
  <c r="F37" i="2"/>
  <c r="E37" i="2"/>
  <c r="D37" i="2"/>
  <c r="C37" i="2"/>
  <c r="B37" i="2"/>
  <c r="O36" i="2"/>
  <c r="N36" i="2"/>
  <c r="M36" i="2"/>
  <c r="L36" i="2"/>
  <c r="K36" i="2"/>
  <c r="J36" i="2"/>
  <c r="G36" i="2"/>
  <c r="F36" i="2"/>
  <c r="E36" i="2"/>
  <c r="D36" i="2"/>
  <c r="C36" i="2"/>
  <c r="B36" i="2"/>
  <c r="B79" i="50"/>
  <c r="B77" i="50"/>
  <c r="O65" i="50"/>
  <c r="N65" i="50"/>
  <c r="M65" i="50"/>
  <c r="L65" i="50"/>
  <c r="K65" i="50"/>
  <c r="J65" i="50"/>
  <c r="G65" i="50"/>
  <c r="F65" i="50"/>
  <c r="E65" i="50"/>
  <c r="D65" i="50"/>
  <c r="C65" i="50"/>
  <c r="B65" i="50"/>
  <c r="O64" i="50"/>
  <c r="N64" i="50"/>
  <c r="M64" i="50"/>
  <c r="L64" i="50"/>
  <c r="K64" i="50"/>
  <c r="J64" i="50"/>
  <c r="G64" i="50"/>
  <c r="F64" i="50"/>
  <c r="E64" i="50"/>
  <c r="D64" i="50"/>
  <c r="C64" i="50"/>
  <c r="B64" i="50"/>
  <c r="O37" i="50"/>
  <c r="N37" i="50"/>
  <c r="M37" i="50"/>
  <c r="L37" i="50"/>
  <c r="K37" i="50"/>
  <c r="J37" i="50"/>
  <c r="G37" i="50"/>
  <c r="F37" i="50"/>
  <c r="E37" i="50"/>
  <c r="D37" i="50"/>
  <c r="C37" i="50"/>
  <c r="B37" i="50"/>
  <c r="O36" i="50"/>
  <c r="N36" i="50"/>
  <c r="M36" i="50"/>
  <c r="L36" i="50"/>
  <c r="K36" i="50"/>
  <c r="J36" i="50"/>
  <c r="G36" i="50"/>
  <c r="F36" i="50"/>
  <c r="E36" i="50"/>
  <c r="D36" i="50"/>
  <c r="C36" i="50"/>
  <c r="B36" i="50"/>
  <c r="W48" i="46" l="1"/>
  <c r="U48" i="46"/>
  <c r="S48" i="46"/>
  <c r="W38" i="46"/>
  <c r="U38" i="46"/>
  <c r="S38" i="46"/>
  <c r="W28" i="46"/>
  <c r="U28" i="46"/>
  <c r="S28" i="46"/>
  <c r="V48" i="46"/>
  <c r="T48" i="46"/>
  <c r="R48" i="46"/>
  <c r="V38" i="46"/>
  <c r="T38" i="46"/>
  <c r="R38" i="46"/>
  <c r="V28" i="46"/>
  <c r="T28" i="46"/>
  <c r="R28" i="46"/>
  <c r="O48" i="46"/>
  <c r="M48" i="46"/>
  <c r="K48" i="46"/>
  <c r="O38" i="46"/>
  <c r="M38" i="46"/>
  <c r="K38" i="46"/>
  <c r="O28" i="46"/>
  <c r="M28" i="46"/>
  <c r="K28" i="46"/>
  <c r="N48" i="46"/>
  <c r="L48" i="46"/>
  <c r="J48" i="46"/>
  <c r="N38" i="46"/>
  <c r="L38" i="46"/>
  <c r="J38" i="46"/>
  <c r="N28" i="46"/>
  <c r="L28" i="46"/>
  <c r="J28" i="46"/>
  <c r="J8" i="46"/>
  <c r="G48" i="46"/>
  <c r="E48" i="46"/>
  <c r="C48" i="46"/>
  <c r="G38" i="46"/>
  <c r="E38" i="46"/>
  <c r="C38" i="46"/>
  <c r="G28" i="46"/>
  <c r="E28" i="46"/>
  <c r="C28" i="46"/>
  <c r="F48" i="46"/>
  <c r="D48" i="46"/>
  <c r="B48" i="46"/>
  <c r="F38" i="46"/>
  <c r="D38" i="46"/>
  <c r="B38" i="46"/>
  <c r="F28" i="46"/>
  <c r="D28" i="46"/>
  <c r="B28" i="46"/>
  <c r="W18" i="46"/>
  <c r="V18" i="46"/>
  <c r="U18" i="46"/>
  <c r="T18" i="46"/>
  <c r="O18" i="46"/>
  <c r="N18" i="46"/>
  <c r="M18" i="46"/>
  <c r="L18" i="46"/>
  <c r="K18" i="46"/>
  <c r="J18" i="46"/>
  <c r="G18" i="46"/>
  <c r="F18" i="46"/>
  <c r="E18" i="46"/>
  <c r="D18" i="46"/>
  <c r="C18" i="46"/>
  <c r="B18" i="46"/>
  <c r="W8" i="46"/>
  <c r="V8" i="46"/>
  <c r="U8" i="46"/>
  <c r="T8" i="46"/>
  <c r="S8" i="46"/>
  <c r="R8" i="46"/>
  <c r="O8" i="46"/>
  <c r="N8" i="46"/>
  <c r="M8" i="46"/>
  <c r="L8" i="46"/>
  <c r="K8" i="46"/>
  <c r="G8" i="46"/>
  <c r="F8" i="46"/>
  <c r="E8" i="46"/>
  <c r="D8" i="46"/>
  <c r="C8" i="46"/>
  <c r="B8" i="46"/>
  <c r="W48" i="45"/>
  <c r="S48" i="45"/>
  <c r="W38" i="45"/>
  <c r="U38" i="45"/>
  <c r="S38" i="45"/>
  <c r="W28" i="45"/>
  <c r="U28" i="45"/>
  <c r="S28" i="45"/>
  <c r="W18" i="45"/>
  <c r="U18" i="45"/>
  <c r="W8" i="45"/>
  <c r="U8" i="45"/>
  <c r="S8" i="45"/>
  <c r="V48" i="45"/>
  <c r="R48" i="45"/>
  <c r="V38" i="45"/>
  <c r="T38" i="45"/>
  <c r="R38" i="45"/>
  <c r="V28" i="45"/>
  <c r="T28" i="45"/>
  <c r="R28" i="45"/>
  <c r="V18" i="45"/>
  <c r="T18" i="45"/>
  <c r="V8" i="45"/>
  <c r="T8" i="45"/>
  <c r="R8" i="45"/>
  <c r="O48" i="45"/>
  <c r="M48" i="45"/>
  <c r="K48" i="45"/>
  <c r="N48" i="45"/>
  <c r="L48" i="45"/>
  <c r="J48" i="45"/>
  <c r="O38" i="45"/>
  <c r="M38" i="45"/>
  <c r="K38" i="45"/>
  <c r="N38" i="45"/>
  <c r="L38" i="45"/>
  <c r="J38" i="45"/>
  <c r="O28" i="45"/>
  <c r="M28" i="45"/>
  <c r="K28" i="45"/>
  <c r="N28" i="45"/>
  <c r="L28" i="45"/>
  <c r="J28" i="45"/>
  <c r="O18" i="45"/>
  <c r="M18" i="45"/>
  <c r="K18" i="45"/>
  <c r="N18" i="45"/>
  <c r="L18" i="45"/>
  <c r="J18" i="45"/>
  <c r="O8" i="45"/>
  <c r="M8" i="45"/>
  <c r="K8" i="45"/>
  <c r="N8" i="45"/>
  <c r="L8" i="45"/>
  <c r="J8" i="45"/>
  <c r="G48" i="45"/>
  <c r="E48" i="45"/>
  <c r="C48" i="45"/>
  <c r="F48" i="45"/>
  <c r="D48" i="45"/>
  <c r="B48" i="45"/>
  <c r="G38" i="45"/>
  <c r="E38" i="45"/>
  <c r="C38" i="45"/>
  <c r="F38" i="45"/>
  <c r="D38" i="45"/>
  <c r="B38" i="45"/>
  <c r="G28" i="45"/>
  <c r="E28" i="45"/>
  <c r="C28" i="45"/>
  <c r="F28" i="45"/>
  <c r="D28" i="45"/>
  <c r="B28" i="45"/>
  <c r="G18" i="45"/>
  <c r="E18" i="45"/>
  <c r="C18" i="45"/>
  <c r="F18" i="45"/>
  <c r="D18" i="45"/>
  <c r="B18" i="45"/>
  <c r="G8" i="45"/>
  <c r="E8" i="45"/>
  <c r="C8" i="45"/>
  <c r="F8" i="45"/>
  <c r="D8" i="45"/>
  <c r="B8" i="45"/>
  <c r="O92" i="20" l="1"/>
  <c r="N92" i="20"/>
  <c r="M92" i="20"/>
  <c r="L92" i="20"/>
  <c r="K92" i="20"/>
  <c r="J92" i="20"/>
  <c r="O22" i="20"/>
  <c r="N22" i="20"/>
  <c r="M22" i="20"/>
  <c r="L22" i="20"/>
  <c r="K22" i="20"/>
  <c r="J22" i="20"/>
  <c r="C9" i="47" l="1"/>
  <c r="D9" i="47"/>
  <c r="E9" i="47"/>
  <c r="F9" i="47"/>
  <c r="G9" i="47"/>
  <c r="B9" i="47"/>
  <c r="D48" i="44"/>
  <c r="C48" i="44"/>
  <c r="B48" i="44"/>
  <c r="D38" i="44"/>
  <c r="C38" i="44"/>
  <c r="B38" i="44"/>
  <c r="D28" i="44"/>
  <c r="C28" i="44"/>
  <c r="B28" i="44"/>
  <c r="D18" i="44"/>
  <c r="C18" i="44"/>
  <c r="B18" i="44"/>
  <c r="D8" i="44"/>
  <c r="C8" i="44"/>
  <c r="B8" i="44"/>
  <c r="G38" i="43"/>
  <c r="F38" i="43"/>
  <c r="E38" i="43"/>
  <c r="G18" i="44"/>
  <c r="F18" i="44"/>
  <c r="E18" i="44"/>
  <c r="G8" i="44"/>
  <c r="F8" i="44"/>
  <c r="E8" i="44"/>
  <c r="G18" i="43"/>
  <c r="F18" i="43"/>
  <c r="E18" i="43"/>
  <c r="D18" i="43"/>
  <c r="C18" i="43"/>
  <c r="B18" i="43"/>
  <c r="G8" i="43"/>
  <c r="F8" i="43"/>
  <c r="E8" i="43"/>
  <c r="D8" i="43"/>
  <c r="C8" i="43"/>
  <c r="B8" i="43"/>
  <c r="J48" i="42"/>
  <c r="I48" i="42"/>
  <c r="J38" i="42"/>
  <c r="C38" i="42"/>
  <c r="B48" i="42"/>
  <c r="B38" i="42"/>
  <c r="B28" i="42"/>
  <c r="D38" i="43"/>
  <c r="B38" i="43"/>
  <c r="D28" i="43"/>
  <c r="C28" i="43"/>
  <c r="B28" i="43"/>
  <c r="D48" i="42"/>
  <c r="C48" i="42"/>
  <c r="D38" i="42"/>
  <c r="F38" i="42" l="1"/>
  <c r="G28" i="42"/>
  <c r="F28" i="42"/>
  <c r="F18" i="42"/>
  <c r="D28" i="42"/>
  <c r="C28" i="42"/>
  <c r="C18" i="42"/>
  <c r="H48" i="42"/>
  <c r="H38" i="42"/>
  <c r="H28" i="42"/>
  <c r="H18" i="42"/>
  <c r="J36" i="41" l="1"/>
  <c r="I36" i="41"/>
  <c r="H36" i="41"/>
  <c r="G36" i="41"/>
  <c r="F36" i="41"/>
  <c r="E36" i="41"/>
  <c r="D36" i="41"/>
  <c r="C36" i="41"/>
  <c r="B36" i="41"/>
  <c r="J22" i="41"/>
  <c r="I22" i="41"/>
  <c r="H22" i="41"/>
  <c r="G22" i="41"/>
  <c r="F22" i="41"/>
  <c r="E22" i="41"/>
  <c r="D22" i="41"/>
  <c r="C22" i="41"/>
  <c r="B22" i="41"/>
  <c r="J8" i="41"/>
  <c r="I8" i="41"/>
  <c r="H8" i="41"/>
  <c r="G8" i="41"/>
  <c r="F8" i="41"/>
  <c r="E8" i="41"/>
  <c r="D8" i="41"/>
  <c r="C8" i="41"/>
  <c r="B8" i="41"/>
  <c r="E64" i="25"/>
  <c r="D64" i="25"/>
  <c r="C64" i="25"/>
  <c r="B64" i="25"/>
  <c r="G48" i="44"/>
  <c r="F48" i="44"/>
  <c r="E48" i="44"/>
  <c r="G38" i="44"/>
  <c r="F38" i="44"/>
  <c r="E38" i="44"/>
  <c r="G28" i="44"/>
  <c r="F28" i="44"/>
  <c r="E28" i="44"/>
  <c r="G92" i="20"/>
  <c r="F92" i="20"/>
  <c r="E92" i="20"/>
  <c r="D92" i="20"/>
  <c r="C92" i="20"/>
  <c r="B92" i="20"/>
  <c r="C61" i="19"/>
  <c r="G22" i="17"/>
  <c r="F22" i="17"/>
  <c r="E22" i="17"/>
  <c r="D22" i="17"/>
  <c r="C22" i="17"/>
  <c r="B22" i="17"/>
  <c r="G8" i="17"/>
  <c r="F8" i="17"/>
  <c r="E8" i="17"/>
  <c r="D8" i="17"/>
  <c r="C8" i="17"/>
  <c r="B8" i="17"/>
  <c r="G48" i="43"/>
  <c r="F48" i="43"/>
  <c r="E48" i="43"/>
  <c r="D48" i="43"/>
  <c r="C48" i="43"/>
  <c r="B48" i="43"/>
  <c r="C38" i="43"/>
  <c r="G28" i="43"/>
  <c r="F28" i="43"/>
  <c r="E28" i="43"/>
  <c r="D61" i="19" l="1"/>
  <c r="E61" i="19"/>
  <c r="J61" i="19"/>
  <c r="M61" i="19"/>
  <c r="B61" i="19"/>
  <c r="K61" i="19"/>
  <c r="L61" i="19"/>
  <c r="G92" i="5"/>
  <c r="F92" i="5"/>
  <c r="E92" i="5"/>
  <c r="D92" i="5"/>
  <c r="C92" i="5"/>
  <c r="B92" i="5"/>
  <c r="B55" i="42"/>
  <c r="G48" i="42"/>
  <c r="F48" i="42"/>
  <c r="E48" i="42"/>
  <c r="I38" i="42"/>
  <c r="G38" i="42"/>
  <c r="E38" i="42"/>
  <c r="J28" i="42"/>
  <c r="I28" i="42"/>
  <c r="E28" i="42"/>
  <c r="J18" i="42"/>
  <c r="I18" i="42"/>
  <c r="G18" i="42"/>
  <c r="E18" i="42"/>
  <c r="D18" i="42"/>
  <c r="B18" i="42"/>
  <c r="H8" i="42"/>
  <c r="I8" i="42"/>
  <c r="J8" i="42"/>
  <c r="G8" i="42"/>
  <c r="F8" i="42"/>
  <c r="E8" i="42"/>
  <c r="D8" i="42"/>
  <c r="C8" i="42"/>
  <c r="B8" i="42"/>
  <c r="W22" i="47"/>
  <c r="V22" i="47"/>
  <c r="U22" i="47"/>
  <c r="T22" i="47"/>
  <c r="S22" i="47"/>
  <c r="R22" i="47"/>
  <c r="W8" i="47"/>
  <c r="V8" i="47"/>
  <c r="U8" i="47"/>
  <c r="T8" i="47"/>
  <c r="S8" i="47"/>
  <c r="R8" i="47"/>
  <c r="O22" i="47"/>
  <c r="N22" i="47"/>
  <c r="M22" i="47"/>
  <c r="L22" i="47"/>
  <c r="K22" i="47"/>
  <c r="J22" i="47"/>
  <c r="O8" i="47"/>
  <c r="N8" i="47"/>
  <c r="M8" i="47"/>
  <c r="L8" i="47"/>
  <c r="K8" i="47"/>
  <c r="J8" i="47"/>
  <c r="G22" i="47"/>
  <c r="F22" i="47"/>
  <c r="E22" i="47"/>
  <c r="D22" i="47"/>
  <c r="C22" i="47"/>
  <c r="B22" i="47"/>
  <c r="G8" i="47"/>
  <c r="F8" i="47"/>
  <c r="E8" i="47"/>
  <c r="D8" i="47"/>
  <c r="C8" i="47"/>
  <c r="B8" i="47"/>
  <c r="M79" i="50" l="1"/>
  <c r="M77" i="50"/>
  <c r="M75" i="50"/>
  <c r="L78" i="50"/>
  <c r="L76" i="50"/>
  <c r="B75" i="50"/>
  <c r="C75" i="50"/>
  <c r="J86" i="50"/>
  <c r="L77" i="50"/>
  <c r="L79" i="50"/>
  <c r="J84" i="50"/>
  <c r="D76" i="50"/>
  <c r="D78" i="50"/>
  <c r="K75" i="50"/>
  <c r="M76" i="50"/>
  <c r="C76" i="50"/>
  <c r="M78" i="50"/>
  <c r="E78" i="50"/>
  <c r="B86" i="50"/>
  <c r="D77" i="50"/>
  <c r="E75" i="50"/>
  <c r="E77" i="50"/>
  <c r="E79" i="50"/>
  <c r="C77" i="50"/>
  <c r="J75" i="50"/>
  <c r="C78" i="50"/>
  <c r="L75" i="50"/>
  <c r="D75" i="50"/>
  <c r="B83" i="50"/>
  <c r="E76" i="50"/>
  <c r="J85" i="50"/>
  <c r="J83" i="50"/>
  <c r="J77" i="50"/>
  <c r="B84" i="50"/>
  <c r="K76" i="50"/>
  <c r="K77" i="50"/>
  <c r="K78" i="50"/>
  <c r="K79" i="50"/>
  <c r="C79" i="50"/>
  <c r="B76" i="50"/>
  <c r="J76" i="50"/>
  <c r="J79" i="50"/>
  <c r="D79" i="50"/>
  <c r="B85" i="50"/>
  <c r="F28" i="29"/>
  <c r="B10" i="49"/>
  <c r="M25" i="41"/>
  <c r="M21" i="41"/>
  <c r="M23" i="41"/>
  <c r="G20" i="31"/>
  <c r="G19" i="31"/>
  <c r="G18" i="31"/>
  <c r="G17" i="31"/>
  <c r="G16" i="31"/>
  <c r="G15" i="31"/>
  <c r="F20" i="38"/>
  <c r="F24" i="38"/>
  <c r="F23" i="38"/>
  <c r="F22" i="38"/>
  <c r="F21" i="38"/>
  <c r="F16" i="38"/>
  <c r="F15" i="38"/>
  <c r="F14" i="38"/>
  <c r="F13" i="38"/>
  <c r="F12" i="38"/>
  <c r="F8" i="38"/>
  <c r="F7" i="38"/>
  <c r="F6" i="38"/>
  <c r="F5" i="38"/>
  <c r="F4" i="38"/>
  <c r="F24" i="34"/>
  <c r="F23" i="34"/>
  <c r="F22" i="34"/>
  <c r="F21" i="34"/>
  <c r="F20" i="34"/>
  <c r="F16" i="34"/>
  <c r="F15" i="34"/>
  <c r="F14" i="34"/>
  <c r="F13" i="34"/>
  <c r="F12" i="34"/>
  <c r="F8" i="34"/>
  <c r="F7" i="34"/>
  <c r="F6" i="34"/>
  <c r="F5" i="34"/>
  <c r="F4" i="34"/>
  <c r="F24" i="35"/>
  <c r="F23" i="35"/>
  <c r="F22" i="35"/>
  <c r="F21" i="35"/>
  <c r="F20" i="35"/>
  <c r="F16" i="35"/>
  <c r="F15" i="35"/>
  <c r="F14" i="35"/>
  <c r="F13" i="35"/>
  <c r="F12" i="35"/>
  <c r="F5" i="35"/>
  <c r="F6" i="35"/>
  <c r="F7" i="35"/>
  <c r="F8" i="35"/>
  <c r="F4" i="35"/>
  <c r="U64" i="24"/>
  <c r="S64" i="24" l="1"/>
  <c r="F24" i="37"/>
  <c r="F23" i="37"/>
  <c r="F22" i="37"/>
  <c r="F21" i="37"/>
  <c r="F20" i="37"/>
  <c r="F16" i="37"/>
  <c r="F15" i="37"/>
  <c r="F14" i="37"/>
  <c r="F13" i="37"/>
  <c r="F12" i="37"/>
  <c r="F8" i="37"/>
  <c r="F7" i="37"/>
  <c r="F6" i="37"/>
  <c r="F5" i="37"/>
  <c r="F4" i="37"/>
  <c r="F24" i="30"/>
  <c r="F23" i="30"/>
  <c r="F22" i="30"/>
  <c r="F21" i="30"/>
  <c r="F20" i="30"/>
  <c r="F16" i="30"/>
  <c r="F15" i="30"/>
  <c r="F14" i="30"/>
  <c r="F13" i="30"/>
  <c r="F12" i="30"/>
  <c r="F8" i="30"/>
  <c r="F7" i="30"/>
  <c r="F6" i="30"/>
  <c r="F5" i="30"/>
  <c r="F4" i="30"/>
  <c r="F32" i="29"/>
  <c r="F31" i="29"/>
  <c r="F30" i="29"/>
  <c r="F29" i="29"/>
  <c r="F24" i="29"/>
  <c r="F23" i="29"/>
  <c r="F22" i="29"/>
  <c r="F21" i="29"/>
  <c r="F20" i="29"/>
  <c r="F16" i="29"/>
  <c r="F15" i="29"/>
  <c r="F14" i="29"/>
  <c r="F13" i="29"/>
  <c r="F12" i="29"/>
  <c r="F8" i="29"/>
  <c r="F7" i="29"/>
  <c r="F6" i="29"/>
  <c r="F5" i="29"/>
  <c r="F4" i="29"/>
  <c r="F40" i="16"/>
  <c r="F39" i="16"/>
  <c r="F38" i="16"/>
  <c r="F37" i="16"/>
  <c r="F36" i="16"/>
  <c r="F32" i="16"/>
  <c r="F31" i="16"/>
  <c r="F30" i="16"/>
  <c r="F29" i="16"/>
  <c r="F28" i="16"/>
  <c r="F24" i="16"/>
  <c r="F23" i="16"/>
  <c r="F22" i="16"/>
  <c r="F21" i="16"/>
  <c r="F20" i="16"/>
  <c r="F16" i="16"/>
  <c r="F15" i="16"/>
  <c r="F14" i="16"/>
  <c r="F13" i="16"/>
  <c r="F12" i="16"/>
  <c r="F5" i="16"/>
  <c r="F6" i="16"/>
  <c r="F7" i="16"/>
  <c r="F8" i="16"/>
  <c r="F4" i="16"/>
  <c r="E94" i="14"/>
  <c r="C94" i="14"/>
  <c r="D94" i="14"/>
  <c r="B94" i="14"/>
  <c r="J24" i="48"/>
  <c r="C57" i="43" l="1"/>
  <c r="B58" i="43"/>
  <c r="B57" i="43"/>
  <c r="J29" i="48"/>
  <c r="J28" i="48"/>
  <c r="J27" i="48"/>
  <c r="J26" i="48"/>
  <c r="E4" i="16"/>
  <c r="M20" i="48"/>
  <c r="M19" i="48"/>
  <c r="M18" i="48"/>
  <c r="M17" i="48"/>
  <c r="M16" i="48"/>
  <c r="M15" i="48"/>
  <c r="M14" i="48"/>
  <c r="O16" i="48" s="1"/>
  <c r="M6" i="48"/>
  <c r="M7" i="48"/>
  <c r="M8" i="48"/>
  <c r="M9" i="48"/>
  <c r="M10" i="48"/>
  <c r="M11" i="48"/>
  <c r="M5" i="48"/>
  <c r="O8" i="48" s="1"/>
  <c r="J36" i="48"/>
  <c r="J35" i="48"/>
  <c r="J34" i="48"/>
  <c r="J33" i="48"/>
  <c r="J32" i="48"/>
  <c r="J31" i="48"/>
  <c r="J25" i="48"/>
  <c r="B56" i="42"/>
  <c r="N18" i="48" l="1"/>
  <c r="O15" i="48"/>
  <c r="N10" i="48"/>
  <c r="O7" i="48"/>
  <c r="N5" i="48"/>
  <c r="P20" i="48"/>
  <c r="O5" i="48"/>
  <c r="P9" i="48"/>
  <c r="N7" i="48"/>
  <c r="O20" i="48"/>
  <c r="P17" i="48"/>
  <c r="N15" i="48"/>
  <c r="P10" i="48"/>
  <c r="N8" i="48"/>
  <c r="P14" i="48"/>
  <c r="P18" i="48"/>
  <c r="N16" i="48"/>
  <c r="O10" i="48"/>
  <c r="P7" i="48"/>
  <c r="O14" i="48"/>
  <c r="O18" i="48"/>
  <c r="P15" i="48"/>
  <c r="P5" i="48"/>
  <c r="O9" i="48"/>
  <c r="P6" i="48"/>
  <c r="N20" i="48"/>
  <c r="O17" i="48"/>
  <c r="P11" i="48"/>
  <c r="N9" i="48"/>
  <c r="O6" i="48"/>
  <c r="P19" i="48"/>
  <c r="N17" i="48"/>
  <c r="O11" i="48"/>
  <c r="P8" i="48"/>
  <c r="N6" i="48"/>
  <c r="O19" i="48"/>
  <c r="P16" i="48"/>
  <c r="N11" i="48"/>
  <c r="N14" i="48"/>
  <c r="N19" i="48"/>
  <c r="Q15" i="48" l="1"/>
  <c r="Q18" i="48"/>
  <c r="Q7" i="48"/>
  <c r="Q5" i="48"/>
  <c r="Q9" i="48"/>
  <c r="Q10" i="48"/>
  <c r="Q16" i="48"/>
  <c r="Q17" i="48"/>
  <c r="Q11" i="48"/>
  <c r="Q6" i="48"/>
  <c r="Q8" i="48"/>
  <c r="Q20" i="48"/>
  <c r="Q14" i="48"/>
  <c r="Q19" i="48"/>
  <c r="H5" i="26"/>
  <c r="B69" i="19"/>
  <c r="C23" i="17"/>
  <c r="D23" i="17"/>
  <c r="E23" i="17"/>
  <c r="F23" i="17"/>
  <c r="G23" i="17"/>
  <c r="C9" i="17"/>
  <c r="D9" i="17"/>
  <c r="E9" i="17"/>
  <c r="F9" i="17"/>
  <c r="G9" i="17"/>
  <c r="M92" i="25" l="1"/>
  <c r="K92" i="25"/>
  <c r="K89" i="25"/>
  <c r="M89" i="25"/>
  <c r="L92" i="25"/>
  <c r="J92" i="25"/>
  <c r="D92" i="25"/>
  <c r="B92" i="25"/>
  <c r="E92" i="25"/>
  <c r="C92" i="25"/>
  <c r="B89" i="25"/>
  <c r="D89" i="25"/>
  <c r="B100" i="25"/>
  <c r="C89" i="25"/>
  <c r="E89" i="25"/>
  <c r="J100" i="25"/>
  <c r="J89" i="25"/>
  <c r="L89" i="25"/>
  <c r="C63" i="24"/>
  <c r="E63" i="24"/>
  <c r="L61" i="24"/>
  <c r="J61" i="24"/>
  <c r="J69" i="24"/>
  <c r="B69" i="24"/>
  <c r="D61" i="24"/>
  <c r="B61" i="24"/>
  <c r="L63" i="24"/>
  <c r="J63" i="24"/>
  <c r="E61" i="24"/>
  <c r="C61" i="24"/>
  <c r="M63" i="24"/>
  <c r="K63" i="24"/>
  <c r="R69" i="24"/>
  <c r="T61" i="24"/>
  <c r="R61" i="24"/>
  <c r="U61" i="24"/>
  <c r="S61" i="24"/>
  <c r="R63" i="24"/>
  <c r="T63" i="24"/>
  <c r="M61" i="24"/>
  <c r="K61" i="24"/>
  <c r="U63" i="24"/>
  <c r="S63" i="24"/>
  <c r="D63" i="24"/>
  <c r="B63" i="24"/>
  <c r="U106" i="20"/>
  <c r="S106" i="20"/>
  <c r="R106" i="20"/>
  <c r="T106" i="20"/>
  <c r="L63" i="19"/>
  <c r="J63" i="19"/>
  <c r="J69" i="19"/>
  <c r="M63" i="19"/>
  <c r="K63" i="19"/>
  <c r="B63" i="19"/>
  <c r="D63" i="19"/>
  <c r="C63" i="19"/>
  <c r="E63" i="19"/>
  <c r="E33" i="17"/>
  <c r="C33" i="17"/>
  <c r="C34" i="17"/>
  <c r="E34" i="17"/>
  <c r="B63" i="9"/>
  <c r="D63" i="9"/>
  <c r="D61" i="9"/>
  <c r="B69" i="9"/>
  <c r="B61" i="9"/>
  <c r="E61" i="9"/>
  <c r="C61" i="9"/>
  <c r="E63" i="9"/>
  <c r="C63" i="9"/>
  <c r="B103" i="5"/>
  <c r="D103" i="5"/>
  <c r="B106" i="5"/>
  <c r="D106" i="5"/>
  <c r="C106" i="5"/>
  <c r="E106" i="5"/>
  <c r="E103" i="5"/>
  <c r="C103" i="5"/>
  <c r="E61" i="3"/>
  <c r="L120" i="22"/>
  <c r="J120" i="22"/>
  <c r="R117" i="22"/>
  <c r="R130" i="22"/>
  <c r="T117" i="22"/>
  <c r="M117" i="22"/>
  <c r="K117" i="22"/>
  <c r="U120" i="22"/>
  <c r="S120" i="22"/>
  <c r="E117" i="22"/>
  <c r="C117" i="22"/>
  <c r="K120" i="22"/>
  <c r="M120" i="22"/>
  <c r="B120" i="22"/>
  <c r="D120" i="22"/>
  <c r="S117" i="22"/>
  <c r="U117" i="22"/>
  <c r="B130" i="22"/>
  <c r="D117" i="22"/>
  <c r="B117" i="22"/>
  <c r="E120" i="22"/>
  <c r="C120" i="22"/>
  <c r="J130" i="22"/>
  <c r="L117" i="22"/>
  <c r="J117" i="22"/>
  <c r="T120" i="22"/>
  <c r="R120" i="22"/>
  <c r="M106" i="20"/>
  <c r="K106" i="20"/>
  <c r="J106" i="20"/>
  <c r="L106" i="20"/>
  <c r="D106" i="20"/>
  <c r="B106" i="20"/>
  <c r="D103" i="20"/>
  <c r="B115" i="20"/>
  <c r="B103" i="20"/>
  <c r="C103" i="20"/>
  <c r="E103" i="20"/>
  <c r="C106" i="20"/>
  <c r="E106" i="20"/>
  <c r="E117" i="7"/>
  <c r="C117" i="7"/>
  <c r="B117" i="7"/>
  <c r="D117" i="7"/>
  <c r="B130" i="7"/>
  <c r="D120" i="7"/>
  <c r="B120" i="7"/>
  <c r="E120" i="7"/>
  <c r="C120" i="7"/>
  <c r="B115" i="5"/>
  <c r="C61" i="3"/>
  <c r="B61" i="3"/>
  <c r="D61" i="3"/>
  <c r="J61" i="3"/>
  <c r="L61" i="3"/>
  <c r="M61" i="3"/>
  <c r="K61" i="3"/>
  <c r="O23" i="47"/>
  <c r="N23" i="47"/>
  <c r="M23" i="47"/>
  <c r="L23" i="47"/>
  <c r="K23" i="47"/>
  <c r="J23" i="47"/>
  <c r="L9" i="47"/>
  <c r="M9" i="47"/>
  <c r="N9" i="47"/>
  <c r="O9" i="47"/>
  <c r="K9" i="47"/>
  <c r="J9" i="47"/>
  <c r="S23" i="47"/>
  <c r="T23" i="47"/>
  <c r="U23" i="47"/>
  <c r="V23" i="47"/>
  <c r="W23" i="47"/>
  <c r="S9" i="47"/>
  <c r="T9" i="47"/>
  <c r="U9" i="47"/>
  <c r="V9" i="47"/>
  <c r="W9" i="47"/>
  <c r="D23" i="47"/>
  <c r="E23" i="47"/>
  <c r="F23" i="47"/>
  <c r="G23" i="47"/>
  <c r="R23" i="47"/>
  <c r="R9" i="47"/>
  <c r="T33" i="47" l="1"/>
  <c r="R38" i="47"/>
  <c r="R33" i="47"/>
  <c r="T34" i="47"/>
  <c r="R34" i="47"/>
  <c r="L34" i="47"/>
  <c r="J34" i="47"/>
  <c r="S34" i="47"/>
  <c r="U34" i="47"/>
  <c r="K34" i="47"/>
  <c r="M34" i="47"/>
  <c r="J38" i="47"/>
  <c r="L33" i="47"/>
  <c r="J33" i="47"/>
  <c r="M33" i="47"/>
  <c r="K33" i="47"/>
  <c r="U33" i="47"/>
  <c r="S33" i="47"/>
  <c r="G5" i="33"/>
  <c r="F5" i="33"/>
  <c r="E5" i="33"/>
  <c r="D5" i="33"/>
  <c r="C5" i="33"/>
  <c r="B5" i="33"/>
  <c r="C5" i="36"/>
  <c r="D5" i="36"/>
  <c r="E5" i="36"/>
  <c r="F5" i="36"/>
  <c r="G5" i="36"/>
  <c r="H5" i="36"/>
  <c r="I5" i="36"/>
  <c r="B5" i="36"/>
  <c r="P5" i="41"/>
  <c r="Q6" i="41" s="1"/>
  <c r="C37" i="41"/>
  <c r="D37" i="41"/>
  <c r="E37" i="41"/>
  <c r="F37" i="41"/>
  <c r="G37" i="41"/>
  <c r="H37" i="41"/>
  <c r="I37" i="41"/>
  <c r="J37" i="41"/>
  <c r="C23" i="41"/>
  <c r="D23" i="41"/>
  <c r="E23" i="41"/>
  <c r="F23" i="41"/>
  <c r="G23" i="41"/>
  <c r="H23" i="41"/>
  <c r="I23" i="41"/>
  <c r="J23" i="41"/>
  <c r="C9" i="41"/>
  <c r="D9" i="41"/>
  <c r="E9" i="41"/>
  <c r="F9" i="41"/>
  <c r="G9" i="41"/>
  <c r="H9" i="41"/>
  <c r="I9" i="41"/>
  <c r="J9" i="41"/>
  <c r="C5" i="32"/>
  <c r="D5" i="32"/>
  <c r="E5" i="32"/>
  <c r="F5" i="32"/>
  <c r="G5" i="32"/>
  <c r="H5" i="32"/>
  <c r="B5" i="32"/>
  <c r="C5" i="23"/>
  <c r="D5" i="23"/>
  <c r="E5" i="23"/>
  <c r="F5" i="23"/>
  <c r="G5" i="23"/>
  <c r="H5" i="23"/>
  <c r="B5" i="23"/>
  <c r="K23" i="20"/>
  <c r="L23" i="20"/>
  <c r="M23" i="20"/>
  <c r="N23" i="20"/>
  <c r="O23" i="20"/>
  <c r="M90" i="25" l="1"/>
  <c r="K90" i="25"/>
  <c r="L93" i="25"/>
  <c r="J93" i="25"/>
  <c r="J101" i="25"/>
  <c r="J103" i="25"/>
  <c r="L94" i="25"/>
  <c r="J104" i="25"/>
  <c r="J94" i="25"/>
  <c r="J102" i="25"/>
  <c r="M94" i="25"/>
  <c r="K94" i="25"/>
  <c r="K93" i="25"/>
  <c r="M93" i="25"/>
  <c r="J91" i="25"/>
  <c r="L91" i="25"/>
  <c r="J99" i="25"/>
  <c r="K91" i="25"/>
  <c r="M91" i="25"/>
  <c r="L90" i="25"/>
  <c r="J90" i="25"/>
  <c r="J98" i="25"/>
  <c r="C108" i="5"/>
  <c r="E108" i="5"/>
  <c r="E105" i="5"/>
  <c r="C105" i="5"/>
  <c r="M108" i="20"/>
  <c r="K108" i="20"/>
  <c r="M104" i="20"/>
  <c r="K104" i="20"/>
  <c r="M103" i="20"/>
  <c r="K103" i="20"/>
  <c r="K107" i="20"/>
  <c r="M107" i="20"/>
  <c r="M105" i="20"/>
  <c r="K105" i="20"/>
  <c r="S5" i="41"/>
  <c r="S6" i="41"/>
  <c r="R6" i="41"/>
  <c r="R5" i="41"/>
  <c r="S7" i="41"/>
  <c r="R7" i="41"/>
  <c r="Q7" i="41"/>
  <c r="Q5" i="41"/>
  <c r="C5" i="21"/>
  <c r="D5" i="21"/>
  <c r="E5" i="21"/>
  <c r="F5" i="21"/>
  <c r="B5" i="21"/>
  <c r="C5" i="28"/>
  <c r="D5" i="28"/>
  <c r="E5" i="28"/>
  <c r="F5" i="28"/>
  <c r="G5" i="28"/>
  <c r="B5" i="28"/>
  <c r="C5" i="27"/>
  <c r="D5" i="27"/>
  <c r="E5" i="27"/>
  <c r="B5" i="27"/>
  <c r="C5" i="26"/>
  <c r="D5" i="26"/>
  <c r="E5" i="26"/>
  <c r="F5" i="26"/>
  <c r="G5" i="26"/>
  <c r="I5" i="26"/>
  <c r="J5" i="26"/>
  <c r="K5" i="26"/>
  <c r="L5" i="26"/>
  <c r="B5" i="26"/>
  <c r="E5" i="16"/>
  <c r="E6" i="16"/>
  <c r="E7" i="16"/>
  <c r="E8" i="16"/>
  <c r="E12" i="16"/>
  <c r="E13" i="16"/>
  <c r="E14" i="16"/>
  <c r="E15" i="16"/>
  <c r="E16" i="16"/>
  <c r="E20" i="16"/>
  <c r="E21" i="16"/>
  <c r="E22" i="16"/>
  <c r="E23" i="16"/>
  <c r="E24" i="16"/>
  <c r="E28" i="16"/>
  <c r="E29" i="16"/>
  <c r="E30" i="16"/>
  <c r="E31" i="16"/>
  <c r="E32" i="16"/>
  <c r="E36" i="16"/>
  <c r="E37" i="16"/>
  <c r="E38" i="16"/>
  <c r="E39" i="16"/>
  <c r="E40" i="16"/>
  <c r="D108" i="20" l="1"/>
  <c r="B108" i="20"/>
  <c r="B120" i="20"/>
  <c r="B117" i="20"/>
  <c r="C108" i="20"/>
  <c r="E108" i="20"/>
  <c r="C5" i="11"/>
  <c r="D5" i="11"/>
  <c r="E5" i="11"/>
  <c r="F5" i="11"/>
  <c r="G5" i="11"/>
  <c r="H5" i="11"/>
  <c r="I5" i="11"/>
  <c r="J5" i="11"/>
  <c r="K5" i="11"/>
  <c r="L5" i="11"/>
  <c r="B5" i="11"/>
  <c r="B55" i="43"/>
  <c r="B56" i="43"/>
  <c r="C5" i="10"/>
  <c r="D5" i="10"/>
  <c r="E5" i="10"/>
  <c r="B5" i="10"/>
  <c r="C5" i="8"/>
  <c r="D5" i="8"/>
  <c r="E5" i="8"/>
  <c r="F5" i="8"/>
  <c r="G5" i="8"/>
  <c r="H5" i="8"/>
  <c r="I5" i="8"/>
  <c r="B5" i="8"/>
  <c r="C5" i="6"/>
  <c r="D5" i="6"/>
  <c r="E5" i="6"/>
  <c r="F5" i="6"/>
  <c r="G5" i="6"/>
  <c r="H5" i="6"/>
  <c r="B5" i="6"/>
  <c r="B58" i="42"/>
  <c r="C55" i="42"/>
  <c r="D55" i="42"/>
  <c r="C5" i="4"/>
  <c r="D5" i="4"/>
  <c r="E5" i="4"/>
  <c r="F5" i="4"/>
  <c r="G5" i="4"/>
  <c r="B5" i="4"/>
  <c r="C62" i="24" l="1"/>
  <c r="E62" i="24"/>
  <c r="B68" i="24"/>
  <c r="D62" i="24"/>
  <c r="B62" i="24"/>
  <c r="F55" i="42"/>
  <c r="E55" i="42"/>
  <c r="B23" i="17"/>
  <c r="B9" i="17"/>
  <c r="D64" i="24" l="1"/>
  <c r="B64" i="24"/>
  <c r="B71" i="24"/>
  <c r="B70" i="24"/>
  <c r="E64" i="24"/>
  <c r="C64" i="24"/>
  <c r="B33" i="18"/>
  <c r="B38" i="18"/>
  <c r="D33" i="18"/>
  <c r="C33" i="18"/>
  <c r="E33" i="18"/>
  <c r="D34" i="18"/>
  <c r="B34" i="18"/>
  <c r="B38" i="17"/>
  <c r="B33" i="17"/>
  <c r="D33" i="17"/>
  <c r="D34" i="17"/>
  <c r="B34" i="17"/>
  <c r="E34" i="18"/>
  <c r="C34" i="18"/>
  <c r="C33" i="47" l="1"/>
  <c r="E33" i="47"/>
  <c r="P17" i="41"/>
  <c r="P16" i="41"/>
  <c r="P15" i="41"/>
  <c r="P12" i="41"/>
  <c r="P11" i="41"/>
  <c r="P10" i="41"/>
  <c r="T7" i="41"/>
  <c r="T6" i="41"/>
  <c r="T5" i="41"/>
  <c r="P6" i="41"/>
  <c r="P7" i="41"/>
  <c r="B37" i="41"/>
  <c r="B23" i="41"/>
  <c r="B9" i="41"/>
  <c r="G65" i="25"/>
  <c r="F65" i="25"/>
  <c r="E65" i="25"/>
  <c r="D65" i="25"/>
  <c r="C65" i="25"/>
  <c r="B65" i="25"/>
  <c r="G37" i="25"/>
  <c r="F37" i="25"/>
  <c r="E37" i="25"/>
  <c r="D37" i="25"/>
  <c r="C37" i="25"/>
  <c r="B37" i="25"/>
  <c r="O93" i="20"/>
  <c r="N93" i="20"/>
  <c r="M93" i="20"/>
  <c r="L93" i="20"/>
  <c r="K93" i="20"/>
  <c r="J93" i="20"/>
  <c r="C93" i="20"/>
  <c r="D93" i="20"/>
  <c r="E93" i="20"/>
  <c r="F93" i="20"/>
  <c r="G93" i="20"/>
  <c r="B93" i="20"/>
  <c r="J23" i="20"/>
  <c r="D90" i="25" l="1"/>
  <c r="B90" i="25"/>
  <c r="B98" i="25"/>
  <c r="C93" i="25"/>
  <c r="E93" i="25"/>
  <c r="B104" i="25"/>
  <c r="D94" i="25"/>
  <c r="B94" i="25"/>
  <c r="B102" i="25"/>
  <c r="B91" i="25"/>
  <c r="D91" i="25"/>
  <c r="B99" i="25"/>
  <c r="E90" i="25"/>
  <c r="C90" i="25"/>
  <c r="E94" i="25"/>
  <c r="C94" i="25"/>
  <c r="B93" i="25"/>
  <c r="D93" i="25"/>
  <c r="B103" i="25"/>
  <c r="B101" i="25"/>
  <c r="E91" i="25"/>
  <c r="C91" i="25"/>
  <c r="T64" i="24"/>
  <c r="R64" i="24"/>
  <c r="R71" i="24"/>
  <c r="R70" i="24"/>
  <c r="L64" i="24"/>
  <c r="J64" i="24"/>
  <c r="J70" i="24"/>
  <c r="J71" i="24"/>
  <c r="J62" i="24"/>
  <c r="L62" i="24"/>
  <c r="J68" i="24"/>
  <c r="T62" i="24"/>
  <c r="R62" i="24"/>
  <c r="R68" i="24"/>
  <c r="M62" i="24"/>
  <c r="K62" i="24"/>
  <c r="M64" i="24"/>
  <c r="K64" i="24"/>
  <c r="U62" i="24"/>
  <c r="S62" i="24"/>
  <c r="U104" i="20"/>
  <c r="S104" i="20"/>
  <c r="S109" i="20"/>
  <c r="U109" i="20"/>
  <c r="T107" i="20"/>
  <c r="R107" i="20"/>
  <c r="T105" i="20"/>
  <c r="R105" i="20"/>
  <c r="T103" i="20"/>
  <c r="R103" i="20"/>
  <c r="T108" i="20"/>
  <c r="R108" i="20"/>
  <c r="S107" i="20"/>
  <c r="U107" i="20"/>
  <c r="S105" i="20"/>
  <c r="U105" i="20"/>
  <c r="S103" i="20"/>
  <c r="U103" i="20"/>
  <c r="R104" i="20"/>
  <c r="T104" i="20"/>
  <c r="U108" i="20"/>
  <c r="S108" i="20"/>
  <c r="T109" i="20"/>
  <c r="R109" i="20"/>
  <c r="B70" i="19"/>
  <c r="L62" i="19"/>
  <c r="J68" i="19"/>
  <c r="J62" i="19"/>
  <c r="K62" i="19"/>
  <c r="M62" i="19"/>
  <c r="B68" i="19"/>
  <c r="L64" i="19"/>
  <c r="J64" i="19"/>
  <c r="J70" i="19"/>
  <c r="J71" i="19"/>
  <c r="M64" i="19"/>
  <c r="K64" i="19"/>
  <c r="E64" i="19"/>
  <c r="C64" i="19"/>
  <c r="D64" i="19"/>
  <c r="B64" i="19"/>
  <c r="B71" i="19"/>
  <c r="D62" i="19"/>
  <c r="B62" i="19"/>
  <c r="E62" i="19"/>
  <c r="C62" i="19"/>
  <c r="B104" i="14"/>
  <c r="B103" i="14"/>
  <c r="E89" i="14"/>
  <c r="E93" i="14"/>
  <c r="J118" i="22"/>
  <c r="L118" i="22"/>
  <c r="J128" i="22"/>
  <c r="U118" i="22"/>
  <c r="S118" i="22"/>
  <c r="C121" i="22"/>
  <c r="E121" i="22"/>
  <c r="K122" i="22"/>
  <c r="M122" i="22"/>
  <c r="U124" i="22"/>
  <c r="S124" i="22"/>
  <c r="S123" i="22"/>
  <c r="U123" i="22"/>
  <c r="B124" i="22"/>
  <c r="D124" i="22"/>
  <c r="B134" i="22"/>
  <c r="M119" i="22"/>
  <c r="K119" i="22"/>
  <c r="D119" i="22"/>
  <c r="B119" i="22"/>
  <c r="B129" i="22"/>
  <c r="J121" i="22"/>
  <c r="J135" i="22"/>
  <c r="L121" i="22"/>
  <c r="J131" i="22"/>
  <c r="R137" i="22"/>
  <c r="R136" i="22"/>
  <c r="T122" i="22"/>
  <c r="R122" i="22"/>
  <c r="R132" i="22"/>
  <c r="B123" i="22"/>
  <c r="D123" i="22"/>
  <c r="B133" i="22"/>
  <c r="J123" i="22"/>
  <c r="L123" i="22"/>
  <c r="J133" i="22"/>
  <c r="R119" i="22"/>
  <c r="T119" i="22"/>
  <c r="R129" i="22"/>
  <c r="B122" i="22"/>
  <c r="B136" i="22"/>
  <c r="D122" i="22"/>
  <c r="B137" i="22"/>
  <c r="B132" i="22"/>
  <c r="J124" i="22"/>
  <c r="L124" i="22"/>
  <c r="J134" i="22"/>
  <c r="S119" i="22"/>
  <c r="U119" i="22"/>
  <c r="E122" i="22"/>
  <c r="C122" i="22"/>
  <c r="K124" i="22"/>
  <c r="M124" i="22"/>
  <c r="L119" i="22"/>
  <c r="J119" i="22"/>
  <c r="J129" i="22"/>
  <c r="E118" i="22"/>
  <c r="C118" i="22"/>
  <c r="S121" i="22"/>
  <c r="U121" i="22"/>
  <c r="E119" i="22"/>
  <c r="C119" i="22"/>
  <c r="M121" i="22"/>
  <c r="K121" i="22"/>
  <c r="U122" i="22"/>
  <c r="S122" i="22"/>
  <c r="E123" i="22"/>
  <c r="C123" i="22"/>
  <c r="M123" i="22"/>
  <c r="K123" i="22"/>
  <c r="M118" i="22"/>
  <c r="K118" i="22"/>
  <c r="B118" i="22"/>
  <c r="D118" i="22"/>
  <c r="B128" i="22"/>
  <c r="R121" i="22"/>
  <c r="R135" i="22"/>
  <c r="T121" i="22"/>
  <c r="R131" i="22"/>
  <c r="E124" i="22"/>
  <c r="C124" i="22"/>
  <c r="R118" i="22"/>
  <c r="T118" i="22"/>
  <c r="R128" i="22"/>
  <c r="D121" i="22"/>
  <c r="B135" i="22"/>
  <c r="B121" i="22"/>
  <c r="B131" i="22"/>
  <c r="J137" i="22"/>
  <c r="J136" i="22"/>
  <c r="L122" i="22"/>
  <c r="J122" i="22"/>
  <c r="J132" i="22"/>
  <c r="T124" i="22"/>
  <c r="R124" i="22"/>
  <c r="R134" i="22"/>
  <c r="R123" i="22"/>
  <c r="T123" i="22"/>
  <c r="R133" i="22"/>
  <c r="J105" i="20"/>
  <c r="L105" i="20"/>
  <c r="R119" i="20"/>
  <c r="J103" i="20"/>
  <c r="L103" i="20"/>
  <c r="J121" i="20"/>
  <c r="L109" i="20"/>
  <c r="J109" i="20"/>
  <c r="R121" i="20"/>
  <c r="J108" i="20"/>
  <c r="L108" i="20"/>
  <c r="R113" i="20"/>
  <c r="R118" i="20"/>
  <c r="R117" i="20"/>
  <c r="R116" i="20"/>
  <c r="R115" i="20"/>
  <c r="R114" i="20"/>
  <c r="M109" i="20"/>
  <c r="K109" i="20"/>
  <c r="J104" i="20"/>
  <c r="L104" i="20"/>
  <c r="J107" i="20"/>
  <c r="L107" i="20"/>
  <c r="R120" i="20"/>
  <c r="D107" i="20"/>
  <c r="B107" i="20"/>
  <c r="B116" i="20"/>
  <c r="B119" i="20"/>
  <c r="C107" i="20"/>
  <c r="E107" i="20"/>
  <c r="C105" i="20"/>
  <c r="E105" i="20"/>
  <c r="E109" i="20"/>
  <c r="C109" i="20"/>
  <c r="J119" i="20"/>
  <c r="J120" i="20"/>
  <c r="J113" i="20"/>
  <c r="J118" i="20"/>
  <c r="J117" i="20"/>
  <c r="J116" i="20"/>
  <c r="J115" i="20"/>
  <c r="J114" i="20"/>
  <c r="D104" i="20"/>
  <c r="B104" i="20"/>
  <c r="B113" i="20"/>
  <c r="B105" i="20"/>
  <c r="D105" i="20"/>
  <c r="B114" i="20"/>
  <c r="C104" i="20"/>
  <c r="E104" i="20"/>
  <c r="D109" i="20"/>
  <c r="B109" i="20"/>
  <c r="B121" i="20"/>
  <c r="B118" i="20"/>
  <c r="E92" i="14"/>
  <c r="B98" i="14"/>
  <c r="B102" i="14"/>
  <c r="B101" i="14"/>
  <c r="B100" i="14"/>
  <c r="B99" i="14"/>
  <c r="E91" i="14"/>
  <c r="E90" i="14"/>
  <c r="C92" i="14"/>
  <c r="D89" i="14"/>
  <c r="B89" i="14"/>
  <c r="C93" i="14"/>
  <c r="C91" i="14"/>
  <c r="C89" i="14"/>
  <c r="C90" i="14"/>
  <c r="D93" i="14"/>
  <c r="B93" i="14"/>
  <c r="B91" i="14"/>
  <c r="D91" i="14"/>
  <c r="D90" i="14"/>
  <c r="B90" i="14"/>
  <c r="D92" i="14"/>
  <c r="B92" i="14"/>
  <c r="R11" i="41"/>
  <c r="R12" i="41"/>
  <c r="S12" i="41"/>
  <c r="R10" i="41"/>
  <c r="S10" i="41"/>
  <c r="Q11" i="41"/>
  <c r="Q10" i="41"/>
  <c r="S11" i="41"/>
  <c r="Q12" i="41"/>
  <c r="S16" i="41"/>
  <c r="Q15" i="41"/>
  <c r="Q17" i="41"/>
  <c r="R17" i="41"/>
  <c r="S17" i="41"/>
  <c r="R15" i="41"/>
  <c r="S15" i="41"/>
  <c r="Q16" i="41"/>
  <c r="R16" i="41"/>
  <c r="T10" i="41" l="1"/>
  <c r="T17" i="41"/>
  <c r="T15" i="41"/>
  <c r="T11" i="41"/>
  <c r="T16" i="41"/>
  <c r="T12" i="41"/>
  <c r="C93" i="5"/>
  <c r="D93" i="5"/>
  <c r="E93" i="5"/>
  <c r="F93" i="5"/>
  <c r="G93" i="5"/>
  <c r="B93" i="5"/>
  <c r="E64" i="3"/>
  <c r="E63" i="3"/>
  <c r="C23" i="47"/>
  <c r="B23" i="47"/>
  <c r="C64" i="9" l="1"/>
  <c r="E64" i="9"/>
  <c r="D64" i="9"/>
  <c r="B64" i="9"/>
  <c r="B71" i="9"/>
  <c r="B70" i="9"/>
  <c r="B62" i="9"/>
  <c r="D62" i="9"/>
  <c r="B68" i="9"/>
  <c r="E62" i="9"/>
  <c r="C62" i="9"/>
  <c r="D105" i="5"/>
  <c r="B105" i="5"/>
  <c r="B113" i="5"/>
  <c r="B104" i="5"/>
  <c r="D104" i="5"/>
  <c r="C104" i="5"/>
  <c r="E104" i="5"/>
  <c r="D107" i="5"/>
  <c r="B107" i="5"/>
  <c r="E107" i="5"/>
  <c r="C107" i="5"/>
  <c r="E109" i="5"/>
  <c r="C109" i="5"/>
  <c r="E62" i="3"/>
  <c r="B34" i="47"/>
  <c r="D34" i="47"/>
  <c r="E34" i="47"/>
  <c r="C34" i="47"/>
  <c r="B38" i="47"/>
  <c r="B33" i="47"/>
  <c r="D33" i="47"/>
  <c r="E76" i="2"/>
  <c r="C76" i="2"/>
  <c r="K75" i="2"/>
  <c r="M75" i="2"/>
  <c r="E79" i="2"/>
  <c r="C79" i="2"/>
  <c r="L76" i="2"/>
  <c r="J76" i="2"/>
  <c r="C75" i="2"/>
  <c r="E75" i="2"/>
  <c r="C78" i="2"/>
  <c r="E78" i="2"/>
  <c r="L75" i="2"/>
  <c r="J75" i="2"/>
  <c r="J86" i="2"/>
  <c r="J85" i="2"/>
  <c r="J84" i="2"/>
  <c r="J83" i="2"/>
  <c r="L77" i="2"/>
  <c r="J77" i="2"/>
  <c r="L79" i="2"/>
  <c r="J79" i="2"/>
  <c r="K77" i="2"/>
  <c r="M77" i="2"/>
  <c r="M79" i="2"/>
  <c r="K79" i="2"/>
  <c r="B75" i="2"/>
  <c r="B86" i="2"/>
  <c r="D75" i="2"/>
  <c r="B83" i="2"/>
  <c r="B84" i="2"/>
  <c r="B85" i="2"/>
  <c r="D77" i="2"/>
  <c r="B77" i="2"/>
  <c r="D79" i="2"/>
  <c r="B79" i="2"/>
  <c r="L78" i="2"/>
  <c r="J78" i="2"/>
  <c r="M76" i="2"/>
  <c r="K76" i="2"/>
  <c r="M78" i="2"/>
  <c r="K78" i="2"/>
  <c r="B76" i="2"/>
  <c r="D76" i="2"/>
  <c r="D78" i="2"/>
  <c r="B78" i="2"/>
  <c r="E77" i="2"/>
  <c r="C77" i="2"/>
  <c r="C119" i="7"/>
  <c r="E119" i="7"/>
  <c r="D118" i="7"/>
  <c r="B118" i="7"/>
  <c r="B128" i="7"/>
  <c r="E118" i="7"/>
  <c r="C118" i="7"/>
  <c r="E124" i="7"/>
  <c r="C124" i="7"/>
  <c r="D119" i="7"/>
  <c r="B119" i="7"/>
  <c r="B129" i="7"/>
  <c r="B123" i="7"/>
  <c r="D123" i="7"/>
  <c r="B133" i="7"/>
  <c r="B137" i="7"/>
  <c r="B136" i="7"/>
  <c r="D122" i="7"/>
  <c r="B122" i="7"/>
  <c r="B132" i="7"/>
  <c r="B135" i="7"/>
  <c r="D121" i="7"/>
  <c r="B121" i="7"/>
  <c r="B131" i="7"/>
  <c r="E121" i="7"/>
  <c r="C121" i="7"/>
  <c r="D124" i="7"/>
  <c r="B124" i="7"/>
  <c r="B134" i="7"/>
  <c r="E122" i="7"/>
  <c r="C122" i="7"/>
  <c r="E123" i="7"/>
  <c r="C123" i="7"/>
  <c r="D109" i="5"/>
  <c r="B109" i="5"/>
  <c r="B121" i="5"/>
  <c r="B118" i="5"/>
  <c r="D108" i="5"/>
  <c r="B108" i="5"/>
  <c r="B117" i="5"/>
  <c r="B120" i="5"/>
  <c r="B116" i="5"/>
  <c r="B119" i="5"/>
  <c r="B114" i="5"/>
  <c r="B64" i="3"/>
  <c r="B70" i="3"/>
  <c r="C63" i="3"/>
  <c r="L62" i="3"/>
  <c r="J62" i="3"/>
  <c r="J68" i="3"/>
  <c r="B62" i="3"/>
  <c r="D62" i="3"/>
  <c r="B68" i="3"/>
  <c r="D63" i="3"/>
  <c r="B71" i="3"/>
  <c r="B63" i="3"/>
  <c r="B69" i="3"/>
  <c r="K62" i="3"/>
  <c r="M62" i="3"/>
  <c r="C62" i="3"/>
  <c r="J71" i="3"/>
  <c r="L63" i="3"/>
  <c r="J63" i="3"/>
  <c r="J69" i="3"/>
  <c r="L64" i="3"/>
  <c r="J64" i="3"/>
  <c r="J70" i="3"/>
  <c r="M63" i="3"/>
  <c r="K63" i="3"/>
  <c r="M64" i="3"/>
  <c r="K64" i="3"/>
  <c r="D64" i="3"/>
  <c r="C64" i="3"/>
  <c r="J11" i="31"/>
  <c r="J10" i="31"/>
  <c r="J9" i="31"/>
  <c r="J8" i="31"/>
  <c r="J7" i="31"/>
  <c r="J6" i="31"/>
  <c r="J5" i="31"/>
  <c r="K5" i="31" s="1"/>
  <c r="M10" i="31" l="1"/>
  <c r="L6" i="31"/>
  <c r="L9" i="31"/>
  <c r="L5" i="31"/>
  <c r="M9" i="31"/>
  <c r="M11" i="31"/>
  <c r="M5" i="31"/>
  <c r="K6" i="31"/>
  <c r="L7" i="31"/>
  <c r="K10" i="31"/>
  <c r="M7" i="31"/>
  <c r="L10" i="31"/>
  <c r="K8" i="31"/>
  <c r="L8" i="31"/>
  <c r="K11" i="31"/>
  <c r="M8" i="31"/>
  <c r="L11" i="31"/>
  <c r="K9" i="31"/>
  <c r="M6" i="31"/>
  <c r="K7" i="31"/>
  <c r="N7" i="31" l="1"/>
  <c r="N11" i="31"/>
  <c r="N6" i="31"/>
  <c r="N8" i="31"/>
  <c r="N5" i="31"/>
  <c r="N10" i="31"/>
  <c r="N9" i="31"/>
  <c r="D55" i="43"/>
  <c r="C55" i="43"/>
  <c r="C56" i="43" l="1"/>
  <c r="D56" i="43"/>
  <c r="D57" i="43"/>
  <c r="B64" i="43" s="1"/>
  <c r="C58" i="43"/>
  <c r="D58" i="43"/>
  <c r="B59" i="43"/>
  <c r="C59" i="43"/>
  <c r="D59" i="43"/>
  <c r="D59" i="44"/>
  <c r="C59" i="44"/>
  <c r="B59" i="44"/>
  <c r="F59" i="44" s="1"/>
  <c r="D58" i="44"/>
  <c r="C58" i="44"/>
  <c r="B58" i="44"/>
  <c r="D57" i="44"/>
  <c r="C57" i="44"/>
  <c r="B57" i="44"/>
  <c r="D56" i="44"/>
  <c r="C56" i="44"/>
  <c r="B56" i="44"/>
  <c r="F56" i="44" s="1"/>
  <c r="D55" i="44"/>
  <c r="C55" i="44"/>
  <c r="B55" i="44"/>
  <c r="F55" i="44" s="1"/>
  <c r="F58" i="44" l="1"/>
  <c r="F57" i="44"/>
  <c r="B66" i="44"/>
  <c r="B65" i="44"/>
  <c r="B64" i="44"/>
  <c r="B63" i="44"/>
  <c r="B69" i="44"/>
  <c r="B68" i="44"/>
  <c r="B67" i="44"/>
  <c r="B69" i="43"/>
  <c r="B66" i="43"/>
  <c r="B65" i="43"/>
  <c r="B67" i="43"/>
  <c r="B68" i="43"/>
  <c r="B63" i="43"/>
  <c r="F55" i="43"/>
  <c r="E57" i="43"/>
  <c r="E59" i="43"/>
  <c r="F57" i="43"/>
  <c r="E55" i="43"/>
  <c r="F59" i="43"/>
  <c r="E56" i="43"/>
  <c r="F58" i="43"/>
  <c r="E58" i="43"/>
  <c r="F56" i="43"/>
  <c r="E58" i="44"/>
  <c r="E56" i="44"/>
  <c r="E57" i="44"/>
  <c r="E55" i="44"/>
  <c r="E59" i="44"/>
  <c r="D59" i="42" l="1"/>
  <c r="C59" i="42"/>
  <c r="B59" i="42"/>
  <c r="I59" i="42"/>
  <c r="H59" i="42"/>
  <c r="G59" i="42"/>
  <c r="I58" i="42"/>
  <c r="H58" i="42"/>
  <c r="G58" i="42"/>
  <c r="I55" i="42"/>
  <c r="H55" i="42"/>
  <c r="G55" i="42"/>
  <c r="K55" i="42" s="1"/>
  <c r="I57" i="42"/>
  <c r="H57" i="42"/>
  <c r="I56" i="42"/>
  <c r="H56" i="42"/>
  <c r="D58" i="42"/>
  <c r="C58" i="42"/>
  <c r="D57" i="42"/>
  <c r="C57" i="42"/>
  <c r="D56" i="42"/>
  <c r="C56" i="42"/>
  <c r="G57" i="42"/>
  <c r="G56" i="42"/>
  <c r="B57" i="42"/>
  <c r="K59" i="42" l="1"/>
  <c r="B63" i="42"/>
  <c r="C67" i="42"/>
  <c r="K56" i="42"/>
  <c r="C68" i="42"/>
  <c r="K57" i="42"/>
  <c r="K58" i="42"/>
  <c r="F56" i="42"/>
  <c r="B67" i="42"/>
  <c r="C63" i="42"/>
  <c r="C66" i="42"/>
  <c r="C65" i="42"/>
  <c r="C64" i="42"/>
  <c r="B66" i="42"/>
  <c r="F59" i="42"/>
  <c r="F58" i="42"/>
  <c r="B65" i="42"/>
  <c r="F57" i="42"/>
  <c r="B68" i="42"/>
  <c r="B64" i="42"/>
  <c r="J57" i="42"/>
  <c r="J56" i="42"/>
  <c r="E58" i="42"/>
  <c r="J55" i="42"/>
  <c r="J58" i="42"/>
  <c r="E59" i="42"/>
  <c r="E57" i="42"/>
  <c r="J59" i="42"/>
  <c r="E56" i="42"/>
  <c r="E24" i="39" l="1"/>
  <c r="E23" i="39"/>
  <c r="E22" i="39"/>
  <c r="E21" i="39"/>
  <c r="E20" i="39"/>
  <c r="E16" i="39"/>
  <c r="E15" i="39"/>
  <c r="E14" i="39"/>
  <c r="E13" i="39"/>
  <c r="E12" i="39"/>
  <c r="E8" i="39"/>
  <c r="E7" i="39"/>
  <c r="E6" i="39"/>
  <c r="E5" i="39"/>
  <c r="E4" i="39"/>
  <c r="E24" i="38"/>
  <c r="E23" i="38"/>
  <c r="E22" i="38"/>
  <c r="E21" i="38"/>
  <c r="E20" i="38"/>
  <c r="E16" i="38"/>
  <c r="E15" i="38"/>
  <c r="E14" i="38"/>
  <c r="E13" i="38"/>
  <c r="E12" i="38"/>
  <c r="E8" i="38"/>
  <c r="E7" i="38"/>
  <c r="E6" i="38"/>
  <c r="E5" i="38"/>
  <c r="E4" i="38"/>
  <c r="E24" i="35"/>
  <c r="E23" i="35"/>
  <c r="E22" i="35"/>
  <c r="E21" i="35"/>
  <c r="E20" i="35"/>
  <c r="E16" i="35"/>
  <c r="E15" i="35"/>
  <c r="E14" i="35"/>
  <c r="E13" i="35"/>
  <c r="E12" i="35"/>
  <c r="E8" i="35"/>
  <c r="E7" i="35"/>
  <c r="E6" i="35"/>
  <c r="E5" i="35"/>
  <c r="E4" i="35"/>
  <c r="E4" i="34"/>
  <c r="E24" i="34"/>
  <c r="E23" i="34"/>
  <c r="E22" i="34"/>
  <c r="E21" i="34"/>
  <c r="E20" i="34"/>
  <c r="E16" i="34"/>
  <c r="E15" i="34"/>
  <c r="E14" i="34"/>
  <c r="E13" i="34"/>
  <c r="E12" i="34"/>
  <c r="E8" i="34"/>
  <c r="E7" i="34"/>
  <c r="E6" i="34"/>
  <c r="E5" i="34"/>
  <c r="E24" i="30"/>
  <c r="E23" i="30"/>
  <c r="E22" i="30"/>
  <c r="E21" i="30"/>
  <c r="E20" i="30"/>
  <c r="E16" i="30"/>
  <c r="E15" i="30"/>
  <c r="E14" i="30"/>
  <c r="E13" i="30"/>
  <c r="E12" i="30"/>
  <c r="E8" i="30" l="1"/>
  <c r="E7" i="30"/>
  <c r="E6" i="30"/>
  <c r="E5" i="30"/>
  <c r="E4" i="30"/>
  <c r="E24" i="37"/>
  <c r="E23" i="37"/>
  <c r="E22" i="37"/>
  <c r="E21" i="37"/>
  <c r="E20" i="37"/>
  <c r="E16" i="37"/>
  <c r="E15" i="37"/>
  <c r="E14" i="37"/>
  <c r="E13" i="37"/>
  <c r="E12" i="37"/>
  <c r="E5" i="37"/>
  <c r="E6" i="37"/>
  <c r="E7" i="37"/>
  <c r="E8" i="37"/>
  <c r="E4" i="29"/>
  <c r="E32" i="29"/>
  <c r="E31" i="29"/>
  <c r="E30" i="29"/>
  <c r="E29" i="29"/>
  <c r="E28" i="29"/>
  <c r="E24" i="29"/>
  <c r="E23" i="29"/>
  <c r="E22" i="29"/>
  <c r="E21" i="29"/>
  <c r="E20" i="29"/>
  <c r="E16" i="29"/>
  <c r="E15" i="29"/>
  <c r="E14" i="29"/>
  <c r="E13" i="29"/>
  <c r="E12" i="29"/>
  <c r="E8" i="29"/>
  <c r="E7" i="29"/>
  <c r="E6" i="29"/>
  <c r="E5" i="29"/>
  <c r="E4" i="37"/>
</calcChain>
</file>

<file path=xl/sharedStrings.xml><?xml version="1.0" encoding="utf-8"?>
<sst xmlns="http://schemas.openxmlformats.org/spreadsheetml/2006/main" count="5611" uniqueCount="318">
  <si>
    <t>cenR1</t>
  </si>
  <si>
    <t>cenR2</t>
  </si>
  <si>
    <t>wild type</t>
  </si>
  <si>
    <t xml:space="preserve"> - RNaseH</t>
  </si>
  <si>
    <t xml:space="preserve"> + RNaseH</t>
  </si>
  <si>
    <t>IP %</t>
  </si>
  <si>
    <t>clr4∆</t>
  </si>
  <si>
    <t>rik1∆</t>
  </si>
  <si>
    <t>swi6∆</t>
  </si>
  <si>
    <t>rad51∆</t>
  </si>
  <si>
    <t>Mean</t>
  </si>
  <si>
    <t>SEM</t>
  </si>
  <si>
    <t>two-tailed Student T-test</t>
  </si>
  <si>
    <t>P value</t>
  </si>
  <si>
    <r>
      <t xml:space="preserve">wild type vs 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</si>
  <si>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rik1∆</t>
    </r>
  </si>
  <si>
    <r>
      <t xml:space="preserve">wild type vs </t>
    </r>
    <r>
      <rPr>
        <i/>
        <sz val="12"/>
        <color theme="1"/>
        <rFont val="Arial"/>
        <family val="2"/>
      </rPr>
      <t>swi6∆</t>
    </r>
  </si>
  <si>
    <r>
      <t xml:space="preserve">wild type vs </t>
    </r>
    <r>
      <rPr>
        <i/>
        <sz val="12"/>
        <color theme="1"/>
        <rFont val="Arial"/>
        <family val="2"/>
      </rPr>
      <t>rad51∆</t>
    </r>
  </si>
  <si>
    <t>act1</t>
  </si>
  <si>
    <t>rnh1-OE</t>
  </si>
  <si>
    <t>rnh1-OE clr4∆</t>
  </si>
  <si>
    <r>
      <t xml:space="preserve">wild type vs </t>
    </r>
    <r>
      <rPr>
        <i/>
        <sz val="12"/>
        <color theme="1"/>
        <rFont val="Arial"/>
        <family val="2"/>
      </rPr>
      <t>rnh1-OE</t>
    </r>
  </si>
  <si>
    <r>
      <t xml:space="preserve">wild type vs </t>
    </r>
    <r>
      <rPr>
        <i/>
        <sz val="12"/>
        <color theme="1"/>
        <rFont val="Arial"/>
        <family val="2"/>
      </rPr>
      <t>rnh1-OE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</si>
  <si>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rnh1-OE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</si>
  <si>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t>GCR rates</t>
  </si>
  <si>
    <t>rnh1-OE rad51∆</t>
  </si>
  <si>
    <t>two-tailed Mann-Whitney test</t>
  </si>
  <si>
    <t>Median</t>
  </si>
  <si>
    <t>&lt; 0.0001</t>
  </si>
  <si>
    <r>
      <t xml:space="preserve">wild type vs </t>
    </r>
    <r>
      <rPr>
        <i/>
        <sz val="12"/>
        <color theme="1"/>
        <rFont val="Arial"/>
        <family val="2"/>
      </rPr>
      <t>rnh1-OE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rad51∆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</si>
  <si>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rnh1-OE</t>
    </r>
    <r>
      <rPr>
        <sz val="12"/>
        <color theme="1"/>
        <rFont val="Arial"/>
        <family val="2"/>
      </rPr>
      <t xml:space="preserve"> clr4∆</t>
    </r>
  </si>
  <si>
    <r>
      <rPr>
        <i/>
        <sz val="12"/>
        <color theme="1"/>
        <rFont val="Arial"/>
        <family val="2"/>
      </rPr>
      <t>rad51∆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rnh1-OE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rad51∆</t>
    </r>
  </si>
  <si>
    <t>tfs1∆</t>
  </si>
  <si>
    <t>tfs1-DE∆</t>
  </si>
  <si>
    <t>tfs1∆ clr4∆</t>
  </si>
  <si>
    <t>tfs1-DE∆ clr4∆</t>
  </si>
  <si>
    <t>leo1∆ clr4∆</t>
  </si>
  <si>
    <r>
      <t>tfs1∆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</si>
  <si>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>tfs1-DE∆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</si>
  <si>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>leo1∆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</si>
  <si>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tfs1∆</t>
    </r>
  </si>
  <si>
    <r>
      <t xml:space="preserve">wild type vs </t>
    </r>
    <r>
      <rPr>
        <i/>
        <sz val="12"/>
        <color theme="1"/>
        <rFont val="Arial"/>
        <family val="2"/>
      </rPr>
      <t>tfs1-DE</t>
    </r>
    <r>
      <rPr>
        <sz val="12"/>
        <color theme="1"/>
        <rFont val="Arial"/>
        <family val="2"/>
      </rPr>
      <t>∆</t>
    </r>
  </si>
  <si>
    <r>
      <t xml:space="preserve">wild type vs </t>
    </r>
    <r>
      <rPr>
        <i/>
        <sz val="12"/>
        <color theme="1"/>
        <rFont val="Arial"/>
        <family val="2"/>
      </rPr>
      <t>tfs1∆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</si>
  <si>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tfs1-DE∆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</si>
  <si>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t>wild type vs leo1∆ clr4∆</t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</si>
  <si>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tfs1∆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</si>
  <si>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tfs1-DE∆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</si>
  <si>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leo1∆</t>
    </r>
    <r>
      <rPr>
        <sz val="12"/>
        <color theme="1"/>
        <rFont val="Arial"/>
        <family val="2"/>
      </rPr>
      <t> </t>
    </r>
    <r>
      <rPr>
        <i/>
        <sz val="12"/>
        <color theme="1"/>
        <rFont val="Arial"/>
        <family val="2"/>
      </rPr>
      <t>clr4∆</t>
    </r>
  </si>
  <si>
    <t>leo1∆ clr4∆</t>
  </si>
  <si>
    <r>
      <t xml:space="preserve">wild type vs </t>
    </r>
    <r>
      <rPr>
        <i/>
        <sz val="12"/>
        <color theme="1"/>
        <rFont val="Arial"/>
        <family val="2"/>
      </rPr>
      <t>tfs1-DE∆</t>
    </r>
  </si>
  <si>
    <r>
      <t xml:space="preserve">wild type vs </t>
    </r>
    <r>
      <rPr>
        <i/>
        <sz val="12"/>
        <color theme="1"/>
        <rFont val="Arial"/>
        <family val="2"/>
      </rPr>
      <t>tfs1∆</t>
    </r>
    <r>
      <rPr>
        <sz val="12"/>
        <color theme="1"/>
        <rFont val="Arial"/>
        <family val="2"/>
      </rPr>
      <t> 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</si>
  <si>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leo1</t>
    </r>
    <r>
      <rPr>
        <sz val="12"/>
        <color theme="1"/>
        <rFont val="Arial"/>
        <family val="2"/>
      </rPr>
      <t>∆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</si>
  <si>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 vs </t>
    </r>
    <r>
      <rPr>
        <i/>
        <sz val="12"/>
        <color theme="1"/>
        <rFont val="Arial"/>
        <family val="2"/>
      </rPr>
      <t>tfs1∆ 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</si>
  <si>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 vs </t>
    </r>
    <r>
      <rPr>
        <i/>
        <sz val="12"/>
        <color theme="1"/>
        <rFont val="Arial"/>
        <family val="2"/>
      </rPr>
      <t>tfs1-DE∆</t>
    </r>
    <r>
      <rPr>
        <sz val="12"/>
        <color theme="1"/>
        <rFont val="Arial"/>
        <family val="2"/>
      </rPr>
      <t> 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</si>
  <si>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leo1∆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 xml:space="preserve">clr4∆ </t>
    </r>
  </si>
  <si>
    <t>ubp3∆</t>
  </si>
  <si>
    <t>def1∆</t>
  </si>
  <si>
    <t>ubp3∆ clr4∆</t>
  </si>
  <si>
    <t>def1∆ clr4∆</t>
  </si>
  <si>
    <t>ubp3∆ def1∆ clr4∆</t>
  </si>
  <si>
    <t>tfs1∆ def1∆ clr4∆</t>
  </si>
  <si>
    <r>
      <t xml:space="preserve">wild type vs </t>
    </r>
    <r>
      <rPr>
        <i/>
        <sz val="12"/>
        <color theme="1"/>
        <rFont val="Arial"/>
        <family val="2"/>
      </rPr>
      <t>ubp3∆</t>
    </r>
  </si>
  <si>
    <r>
      <t xml:space="preserve">wild type vs </t>
    </r>
    <r>
      <rPr>
        <i/>
        <sz val="12"/>
        <color theme="1"/>
        <rFont val="Arial"/>
        <family val="2"/>
      </rPr>
      <t>def1∆</t>
    </r>
  </si>
  <si>
    <r>
      <t xml:space="preserve">wild type vs </t>
    </r>
    <r>
      <rPr>
        <i/>
        <sz val="12"/>
        <color theme="1"/>
        <rFont val="Arial"/>
        <family val="2"/>
      </rPr>
      <t>ubp3∆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</si>
  <si>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def1∆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</si>
  <si>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ubp3∆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def1∆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</si>
  <si>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tfs1∆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def1∆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</si>
  <si>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ubp3∆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</si>
  <si>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def1∆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ubp3∆ def1∆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</si>
  <si>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def1∆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tfs1∆ def1∆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</si>
  <si>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t>def1∆ clr4∆</t>
  </si>
  <si>
    <t>tfs1∆ def1∆ clr4∆</t>
  </si>
  <si>
    <r>
      <rPr>
        <i/>
        <sz val="12"/>
        <color theme="1"/>
        <rFont val="Arial"/>
        <family val="2"/>
      </rPr>
      <t>def1∆ 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ubp3∆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def1∆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</si>
  <si>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def1∆ 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tfs1∆ def1∆ clr4∆</t>
    </r>
  </si>
  <si>
    <t>seb1-1</t>
  </si>
  <si>
    <t>seb1-1 clr4∆</t>
  </si>
  <si>
    <r>
      <t xml:space="preserve">wild type vs </t>
    </r>
    <r>
      <rPr>
        <i/>
        <sz val="12"/>
        <color theme="1"/>
        <rFont val="Arial"/>
        <family val="2"/>
      </rPr>
      <t>seb1-1</t>
    </r>
  </si>
  <si>
    <r>
      <t xml:space="preserve">wild type vs </t>
    </r>
    <r>
      <rPr>
        <i/>
        <sz val="12"/>
        <color theme="1"/>
        <rFont val="Arial"/>
        <family val="2"/>
      </rPr>
      <t>seb1-1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</si>
  <si>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seb1-1 clr4∆</t>
    </r>
  </si>
  <si>
    <r>
      <t xml:space="preserve">wild type vs </t>
    </r>
    <r>
      <rPr>
        <i/>
        <sz val="12"/>
        <color theme="1"/>
        <rFont val="Arial"/>
        <family val="2"/>
      </rPr>
      <t>seb1-1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</si>
  <si>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seb1-1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</si>
  <si>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t>rad55∆</t>
  </si>
  <si>
    <t>rad52-RK</t>
  </si>
  <si>
    <t>rad51∆ clr4∆</t>
  </si>
  <si>
    <t>rad55∆ clr4∆</t>
  </si>
  <si>
    <t>rad52-RK clr4∆</t>
  </si>
  <si>
    <t>rad52-FL rad52-RK clr4∆</t>
  </si>
  <si>
    <t>rad52-NM rad52-RK clr4∆</t>
  </si>
  <si>
    <t>rad52-N rad52-RK clr4∆</t>
  </si>
  <si>
    <r>
      <t xml:space="preserve">wild type vs </t>
    </r>
    <r>
      <rPr>
        <i/>
        <sz val="12"/>
        <color theme="1"/>
        <rFont val="Arial"/>
        <family val="2"/>
      </rPr>
      <t>rad55∆</t>
    </r>
  </si>
  <si>
    <r>
      <t xml:space="preserve">wild type vs </t>
    </r>
    <r>
      <rPr>
        <i/>
        <sz val="12"/>
        <color theme="1"/>
        <rFont val="Arial"/>
        <family val="2"/>
      </rPr>
      <t>rad52-RK</t>
    </r>
  </si>
  <si>
    <r>
      <t xml:space="preserve">wild type vs </t>
    </r>
    <r>
      <rPr>
        <i/>
        <sz val="12"/>
        <color theme="1"/>
        <rFont val="Arial"/>
        <family val="2"/>
      </rPr>
      <t>rad55∆ clr4∆</t>
    </r>
  </si>
  <si>
    <r>
      <t xml:space="preserve">wild type vs </t>
    </r>
    <r>
      <rPr>
        <i/>
        <sz val="12"/>
        <color theme="1"/>
        <rFont val="Arial"/>
        <family val="2"/>
      </rPr>
      <t>rad52-RK clr4∆</t>
    </r>
  </si>
  <si>
    <r>
      <t xml:space="preserve">wild type vs </t>
    </r>
    <r>
      <rPr>
        <i/>
        <sz val="12"/>
        <color theme="1"/>
        <rFont val="Arial"/>
        <family val="2"/>
      </rPr>
      <t>rad52-FL rad52-RK clr4∆</t>
    </r>
  </si>
  <si>
    <r>
      <rPr>
        <sz val="12"/>
        <color theme="1"/>
        <rFont val="Arial"/>
        <family val="2"/>
      </rPr>
      <t>wild type vs</t>
    </r>
    <r>
      <rPr>
        <i/>
        <sz val="12"/>
        <color theme="1"/>
        <rFont val="Arial"/>
        <family val="2"/>
      </rPr>
      <t xml:space="preserve"> rad52-NM rad52-RK clr4∆</t>
    </r>
  </si>
  <si>
    <r>
      <t xml:space="preserve">wild type vs </t>
    </r>
    <r>
      <rPr>
        <i/>
        <sz val="12"/>
        <color theme="1"/>
        <rFont val="Arial"/>
        <family val="2"/>
      </rPr>
      <t>rad52-N rad52-RK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</si>
  <si>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rad51∆ clr4∆ 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</si>
  <si>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rad55∆ clr4∆ 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</si>
  <si>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rad52-RK clr4∆ </t>
    </r>
  </si>
  <si>
    <r>
      <rPr>
        <i/>
        <sz val="12"/>
        <color theme="1"/>
        <rFont val="Arial"/>
        <family val="2"/>
      </rPr>
      <t>rad52-RK 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rad52-FL rad52-RK clr4∆</t>
    </r>
  </si>
  <si>
    <r>
      <rPr>
        <i/>
        <sz val="12"/>
        <color theme="1"/>
        <rFont val="Arial"/>
        <family val="2"/>
      </rPr>
      <t>rad52-RK 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rad52-NM rad52-RK clr4∆</t>
    </r>
  </si>
  <si>
    <t>n =</t>
  </si>
  <si>
    <t>no-tag</t>
  </si>
  <si>
    <t>cnt1</t>
  </si>
  <si>
    <t>cdc27-D2 clr4∆</t>
  </si>
  <si>
    <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seb1-1 clr4∆</t>
    </r>
  </si>
  <si>
    <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tfs1∆ clr4∆</t>
    </r>
  </si>
  <si>
    <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cdc27-D2 clr4∆</t>
    </r>
  </si>
  <si>
    <t>no-tag vs wild type</t>
  </si>
  <si>
    <r>
      <t xml:space="preserve">no-tag vs </t>
    </r>
    <r>
      <rPr>
        <i/>
        <sz val="12"/>
        <color theme="1"/>
        <rFont val="Arial"/>
        <family val="2"/>
      </rPr>
      <t>clr4∆</t>
    </r>
  </si>
  <si>
    <r>
      <t xml:space="preserve">no-tag vs </t>
    </r>
    <r>
      <rPr>
        <i/>
        <sz val="12"/>
        <color theme="1"/>
        <rFont val="Arial"/>
        <family val="2"/>
      </rPr>
      <t>seb1-1 clr4∆</t>
    </r>
  </si>
  <si>
    <r>
      <t xml:space="preserve">no-tag vs </t>
    </r>
    <r>
      <rPr>
        <i/>
        <sz val="12"/>
        <color theme="1"/>
        <rFont val="Arial"/>
        <family val="2"/>
      </rPr>
      <t>tfs1∆ clr4∆</t>
    </r>
  </si>
  <si>
    <r>
      <t xml:space="preserve">no-tag vs </t>
    </r>
    <r>
      <rPr>
        <i/>
        <sz val="12"/>
        <color theme="1"/>
        <rFont val="Arial"/>
        <family val="2"/>
      </rPr>
      <t>cdc27-D2 clr4∆</t>
    </r>
  </si>
  <si>
    <r>
      <t xml:space="preserve">wild type vs </t>
    </r>
    <r>
      <rPr>
        <i/>
        <sz val="12"/>
        <color theme="1"/>
        <rFont val="Arial"/>
        <family val="2"/>
      </rPr>
      <t>tfs1∆ clr4∆</t>
    </r>
  </si>
  <si>
    <r>
      <t xml:space="preserve">wild type vs </t>
    </r>
    <r>
      <rPr>
        <i/>
        <sz val="12"/>
        <color theme="1"/>
        <rFont val="Arial"/>
        <family val="2"/>
      </rPr>
      <t>cdc27-D2 clr4∆</t>
    </r>
  </si>
  <si>
    <t>cdc27-D2</t>
  </si>
  <si>
    <r>
      <t xml:space="preserve">wild type vs </t>
    </r>
    <r>
      <rPr>
        <i/>
        <sz val="12"/>
        <color theme="1"/>
        <rFont val="Arial"/>
        <family val="2"/>
      </rPr>
      <t>cdc27-D2</t>
    </r>
  </si>
  <si>
    <r>
      <t xml:space="preserve">wild type vs </t>
    </r>
    <r>
      <rPr>
        <i/>
        <sz val="12"/>
        <color theme="1"/>
        <rFont val="Arial"/>
        <family val="2"/>
      </rPr>
      <t>rad52-RK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</si>
  <si>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cdc27-D2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</si>
  <si>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i/>
        <sz val="12"/>
        <color theme="1"/>
        <rFont val="Arial"/>
        <family val="2"/>
      </rPr>
      <t xml:space="preserve">clr4∆ </t>
    </r>
    <r>
      <rPr>
        <sz val="12"/>
        <color theme="1"/>
        <rFont val="Arial"/>
        <family val="2"/>
      </rPr>
      <t xml:space="preserve">vs </t>
    </r>
    <r>
      <rPr>
        <i/>
        <sz val="12"/>
        <color theme="1"/>
        <rFont val="Arial"/>
        <family val="2"/>
      </rPr>
      <t>rad52-RK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</si>
  <si>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cdc27-D2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</si>
  <si>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t>0s</t>
    <phoneticPr fontId="1"/>
  </si>
  <si>
    <t>30s</t>
    <phoneticPr fontId="1"/>
  </si>
  <si>
    <t>60s</t>
    <phoneticPr fontId="1"/>
  </si>
  <si>
    <t>90s</t>
    <phoneticPr fontId="1"/>
  </si>
  <si>
    <t>120s</t>
    <phoneticPr fontId="1"/>
  </si>
  <si>
    <t>mus81∆</t>
  </si>
  <si>
    <t>cdc45-928</t>
  </si>
  <si>
    <t>cdc27-D2 rad52-RK</t>
  </si>
  <si>
    <t>mus81∆ clr4∆</t>
  </si>
  <si>
    <t>cdc27-D2 rad52-RK clr4∆</t>
  </si>
  <si>
    <t>cdc45-928 clr4∆</t>
  </si>
  <si>
    <r>
      <t xml:space="preserve">wild type vs </t>
    </r>
    <r>
      <rPr>
        <i/>
        <sz val="12"/>
        <color theme="1"/>
        <rFont val="Arial"/>
        <family val="2"/>
      </rPr>
      <t>mus81∆</t>
    </r>
  </si>
  <si>
    <r>
      <t xml:space="preserve">wild type vs </t>
    </r>
    <r>
      <rPr>
        <i/>
        <sz val="12"/>
        <color theme="1"/>
        <rFont val="Arial"/>
        <family val="2"/>
      </rPr>
      <t>cdc45-928</t>
    </r>
  </si>
  <si>
    <r>
      <t xml:space="preserve">wild type vs </t>
    </r>
    <r>
      <rPr>
        <i/>
        <sz val="12"/>
        <color theme="1"/>
        <rFont val="Arial"/>
        <family val="2"/>
      </rPr>
      <t>cdc27-D2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rad52-RK</t>
    </r>
  </si>
  <si>
    <r>
      <t xml:space="preserve">wild type vs </t>
    </r>
    <r>
      <rPr>
        <i/>
        <sz val="12"/>
        <color theme="1"/>
        <rFont val="Arial"/>
        <family val="2"/>
      </rPr>
      <t>mus81∆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</si>
  <si>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rPr>
        <sz val="12"/>
        <color theme="1"/>
        <rFont val="Arial"/>
        <family val="2"/>
      </rPr>
      <t xml:space="preserve">wild type vs </t>
    </r>
    <r>
      <rPr>
        <i/>
        <sz val="12"/>
        <color theme="1"/>
        <rFont val="Arial"/>
        <family val="2"/>
      </rPr>
      <t>cdc27-D2 rad52-RK clr4∆</t>
    </r>
  </si>
  <si>
    <r>
      <t xml:space="preserve">wild type vs </t>
    </r>
    <r>
      <rPr>
        <i/>
        <sz val="12"/>
        <color theme="1"/>
        <rFont val="Arial"/>
        <family val="2"/>
      </rPr>
      <t>cdc45-928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</si>
  <si>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cdc27-D2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</si>
  <si>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cdc45-928 clr4∆</t>
    </r>
  </si>
  <si>
    <t>GCR rates (25˚C)</t>
  </si>
  <si>
    <t>cdc6-ts2</t>
  </si>
  <si>
    <t>cdc6-ts2 clr4∆</t>
  </si>
  <si>
    <r>
      <t xml:space="preserve">wild type vs </t>
    </r>
    <r>
      <rPr>
        <i/>
        <sz val="12"/>
        <color theme="1"/>
        <rFont val="Arial"/>
        <family val="2"/>
      </rPr>
      <t>cdc6-ts2</t>
    </r>
  </si>
  <si>
    <r>
      <t xml:space="preserve">wild type vs </t>
    </r>
    <r>
      <rPr>
        <i/>
        <sz val="12"/>
        <color theme="1"/>
        <rFont val="Arial"/>
        <family val="2"/>
      </rPr>
      <t>cdc6-ts2 clr4∆</t>
    </r>
  </si>
  <si>
    <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cdc6-ts2 clr4∆</t>
    </r>
  </si>
  <si>
    <t>rev1∆</t>
  </si>
  <si>
    <t>rev3∆</t>
  </si>
  <si>
    <t>rev1∆ clr4∆</t>
  </si>
  <si>
    <t>rev3∆ clr4∆</t>
  </si>
  <si>
    <r>
      <t xml:space="preserve">wild type vs </t>
    </r>
    <r>
      <rPr>
        <i/>
        <sz val="12"/>
        <color theme="1"/>
        <rFont val="Arial"/>
        <family val="2"/>
      </rPr>
      <t>rev1∆</t>
    </r>
  </si>
  <si>
    <r>
      <t xml:space="preserve">wild type vs </t>
    </r>
    <r>
      <rPr>
        <i/>
        <sz val="12"/>
        <color theme="1"/>
        <rFont val="Arial"/>
        <family val="2"/>
      </rPr>
      <t>rev3∆</t>
    </r>
  </si>
  <si>
    <r>
      <t xml:space="preserve">wild type vs </t>
    </r>
    <r>
      <rPr>
        <i/>
        <sz val="12"/>
        <color theme="1"/>
        <rFont val="Arial"/>
        <family val="2"/>
      </rPr>
      <t>rev1∆ clr4∆</t>
    </r>
  </si>
  <si>
    <r>
      <t xml:space="preserve">wild type vs </t>
    </r>
    <r>
      <rPr>
        <i/>
        <sz val="12"/>
        <color theme="1"/>
        <rFont val="Arial"/>
        <family val="2"/>
      </rPr>
      <t>rev3∆ clr4∆</t>
    </r>
  </si>
  <si>
    <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rev1∆ clr4∆</t>
    </r>
  </si>
  <si>
    <r>
      <t>clr4∆</t>
    </r>
    <r>
      <rPr>
        <sz val="12"/>
        <color theme="1"/>
        <rFont val="Arial"/>
        <family val="2"/>
      </rPr>
      <t xml:space="preserve"> vs</t>
    </r>
    <r>
      <rPr>
        <i/>
        <sz val="12"/>
        <color theme="1"/>
        <rFont val="Arial"/>
        <family val="2"/>
      </rPr>
      <t xml:space="preserve"> rev3∆ clr4∆</t>
    </r>
  </si>
  <si>
    <t>rnh1∆</t>
  </si>
  <si>
    <t>rnh201∆</t>
  </si>
  <si>
    <t>rnh1∆ rnh201∆</t>
  </si>
  <si>
    <t>sen1∆</t>
  </si>
  <si>
    <r>
      <t xml:space="preserve">wild type vs </t>
    </r>
    <r>
      <rPr>
        <i/>
        <sz val="12"/>
        <color theme="1"/>
        <rFont val="Arial"/>
        <family val="2"/>
      </rPr>
      <t>rnh1∆</t>
    </r>
  </si>
  <si>
    <r>
      <t xml:space="preserve">wild type vs </t>
    </r>
    <r>
      <rPr>
        <i/>
        <sz val="12"/>
        <color theme="1"/>
        <rFont val="Arial"/>
        <family val="2"/>
      </rPr>
      <t>rnh201∆</t>
    </r>
  </si>
  <si>
    <r>
      <t xml:space="preserve">wild type vs </t>
    </r>
    <r>
      <rPr>
        <i/>
        <sz val="12"/>
        <color theme="1"/>
        <rFont val="Arial"/>
        <family val="2"/>
      </rPr>
      <t>rnh1∆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rnh201∆</t>
    </r>
  </si>
  <si>
    <r>
      <t xml:space="preserve">wild type vs </t>
    </r>
    <r>
      <rPr>
        <i/>
        <sz val="12"/>
        <color theme="1"/>
        <rFont val="Arial"/>
        <family val="2"/>
      </rPr>
      <t>sen1∆</t>
    </r>
  </si>
  <si>
    <r>
      <rPr>
        <i/>
        <sz val="12"/>
        <color theme="1"/>
        <rFont val="Arial"/>
        <family val="2"/>
      </rPr>
      <t>rnh1∆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rnh1∆ rnh201∆</t>
    </r>
  </si>
  <si>
    <r>
      <rPr>
        <i/>
        <sz val="12"/>
        <color theme="1"/>
        <rFont val="Arial"/>
        <family val="2"/>
      </rPr>
      <t>rnh201∆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rnh1∆ rnh201∆</t>
    </r>
  </si>
  <si>
    <t>rnh1-OE tfs1∆ clr4∆</t>
  </si>
  <si>
    <t>rnh1-OE ubp3∆ clr4∆</t>
  </si>
  <si>
    <r>
      <t xml:space="preserve">wild type vs </t>
    </r>
    <r>
      <rPr>
        <i/>
        <sz val="12"/>
        <color theme="1"/>
        <rFont val="Arial"/>
        <family val="2"/>
      </rPr>
      <t>rnh1-OE tfs1∆ clr4∆</t>
    </r>
  </si>
  <si>
    <r>
      <rPr>
        <i/>
        <sz val="12"/>
        <color theme="1"/>
        <rFont val="Arial"/>
        <family val="2"/>
      </rPr>
      <t>tfs1∆ 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rnh1-OE tfs1∆ clr4∆</t>
    </r>
  </si>
  <si>
    <r>
      <rPr>
        <i/>
        <sz val="12"/>
        <color theme="1"/>
        <rFont val="Arial"/>
        <family val="2"/>
      </rPr>
      <t>ubp3∆ 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rnh1-OE ubp3∆ clr4∆</t>
    </r>
  </si>
  <si>
    <t>rad52-RK tfs1∆ clr4∆</t>
  </si>
  <si>
    <t>cdc27-D2 tfs1∆ clr4∆</t>
  </si>
  <si>
    <r>
      <t xml:space="preserve">wild type vs </t>
    </r>
    <r>
      <rPr>
        <i/>
        <sz val="12"/>
        <color theme="1"/>
        <rFont val="Arial"/>
        <family val="2"/>
      </rPr>
      <t>rad52-RK tfs1∆ clr4∆</t>
    </r>
  </si>
  <si>
    <r>
      <rPr>
        <sz val="12"/>
        <color theme="1"/>
        <rFont val="Arial"/>
        <family val="2"/>
      </rPr>
      <t xml:space="preserve">wild type vs </t>
    </r>
    <r>
      <rPr>
        <i/>
        <sz val="12"/>
        <color theme="1"/>
        <rFont val="Arial"/>
        <family val="2"/>
      </rPr>
      <t>cdc27-D2 tfs1∆ clr4∆</t>
    </r>
  </si>
  <si>
    <t>rad13∆</t>
  </si>
  <si>
    <t>rhp26∆</t>
  </si>
  <si>
    <t>rhp26∆ clr4∆</t>
  </si>
  <si>
    <r>
      <t xml:space="preserve">wild type vs </t>
    </r>
    <r>
      <rPr>
        <i/>
        <sz val="12"/>
        <color theme="1"/>
        <rFont val="Arial"/>
        <family val="2"/>
      </rPr>
      <t>rad13∆</t>
    </r>
  </si>
  <si>
    <r>
      <t xml:space="preserve">wild type vs </t>
    </r>
    <r>
      <rPr>
        <i/>
        <sz val="12"/>
        <color theme="1"/>
        <rFont val="Arial"/>
        <family val="2"/>
      </rPr>
      <t>rhp26∆</t>
    </r>
  </si>
  <si>
    <r>
      <t xml:space="preserve">wild type vs </t>
    </r>
    <r>
      <rPr>
        <i/>
        <sz val="12"/>
        <color theme="1"/>
        <rFont val="Arial"/>
        <family val="2"/>
      </rPr>
      <t>rad13∆ clr4∆</t>
    </r>
  </si>
  <si>
    <r>
      <t xml:space="preserve">wild type vs </t>
    </r>
    <r>
      <rPr>
        <i/>
        <sz val="12"/>
        <color theme="1"/>
        <rFont val="Arial"/>
        <family val="2"/>
      </rPr>
      <t>rhp26∆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</si>
  <si>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rad13∆ clr4∆</t>
    </r>
  </si>
  <si>
    <r>
      <t>clr4∆</t>
    </r>
    <r>
      <rPr>
        <sz val="12"/>
        <color theme="1"/>
        <rFont val="Arial"/>
        <family val="2"/>
      </rPr>
      <t xml:space="preserve"> vs </t>
    </r>
    <r>
      <rPr>
        <i/>
        <sz val="12"/>
        <color theme="1"/>
        <rFont val="Arial"/>
        <family val="2"/>
      </rPr>
      <t>rhp26∆ clr4∆</t>
    </r>
  </si>
  <si>
    <t>cdc27-D1</t>
  </si>
  <si>
    <t>cdc27-D3</t>
  </si>
  <si>
    <t>cdc27-D1 clr4∆</t>
  </si>
  <si>
    <t>cdc27-D3 clr4∆</t>
  </si>
  <si>
    <r>
      <t xml:space="preserve">wild type vs </t>
    </r>
    <r>
      <rPr>
        <i/>
        <sz val="12"/>
        <color theme="1"/>
        <rFont val="Arial"/>
        <family val="2"/>
      </rPr>
      <t>cdc27-D1</t>
    </r>
  </si>
  <si>
    <r>
      <t xml:space="preserve">wild type vs </t>
    </r>
    <r>
      <rPr>
        <i/>
        <sz val="12"/>
        <color theme="1"/>
        <rFont val="Arial"/>
        <family val="2"/>
      </rPr>
      <t>cdc27-D3</t>
    </r>
  </si>
  <si>
    <r>
      <t xml:space="preserve">wild type vs </t>
    </r>
    <r>
      <rPr>
        <i/>
        <sz val="12"/>
        <color theme="1"/>
        <rFont val="Arial"/>
        <family val="2"/>
      </rPr>
      <t>cdc27-D1 clr4∆</t>
    </r>
  </si>
  <si>
    <r>
      <t xml:space="preserve">wild type vs </t>
    </r>
    <r>
      <rPr>
        <i/>
        <sz val="12"/>
        <color theme="1"/>
        <rFont val="Arial"/>
        <family val="2"/>
      </rPr>
      <t>cdc27-D3 clr4∆</t>
    </r>
  </si>
  <si>
    <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cdc27-D1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</si>
  <si>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cdc27-D3 clr4∆</t>
    </r>
  </si>
  <si>
    <t>RT-qPCR</t>
  </si>
  <si>
    <t xml:space="preserve"> </t>
  </si>
  <si>
    <r>
      <t xml:space="preserve">wild type vs </t>
    </r>
    <r>
      <rPr>
        <i/>
        <sz val="12"/>
        <color theme="1"/>
        <rFont val="Arial"/>
        <family val="2"/>
      </rPr>
      <t>ubp3∆ clr4∆</t>
    </r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</si>
  <si>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tfs1∆ clr4∆</t>
    </r>
  </si>
  <si>
    <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ubp3∆ clr4∆</t>
    </r>
  </si>
  <si>
    <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rnh1-OE clr4∆</t>
    </r>
  </si>
  <si>
    <t>tRNA</t>
  </si>
  <si>
    <t>RT</t>
  </si>
  <si>
    <t>undetectable</t>
  </si>
  <si>
    <t>/</t>
  </si>
  <si>
    <t>Standard_slope</t>
    <phoneticPr fontId="1" type="noConversion"/>
  </si>
  <si>
    <t>Standard_R^2</t>
    <phoneticPr fontId="1" type="noConversion"/>
  </si>
  <si>
    <t>IP</t>
    <phoneticPr fontId="1" type="noConversion"/>
  </si>
  <si>
    <t xml:space="preserve">rnh1-OE </t>
  </si>
  <si>
    <t>WCE (36-dilution)</t>
  </si>
  <si>
    <t>WCE (144-dilution)</t>
  </si>
  <si>
    <t>act1 (100-dilution)</t>
  </si>
  <si>
    <t>cenR1 (10-dilution)</t>
  </si>
  <si>
    <t>cenR2 (10-dilution)</t>
  </si>
  <si>
    <t>WCE (120-dilution)</t>
  </si>
  <si>
    <r>
      <t xml:space="preserve">wild type vs </t>
    </r>
    <r>
      <rPr>
        <i/>
        <sz val="12"/>
        <color theme="1"/>
        <rFont val="Arial"/>
        <family val="2"/>
      </rPr>
      <t>leo1∆ clr4∆</t>
    </r>
  </si>
  <si>
    <t>wild type vs rad51∆</t>
  </si>
  <si>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swi6∆</t>
    </r>
  </si>
  <si>
    <r>
      <rPr>
        <i/>
        <sz val="12"/>
        <color theme="1"/>
        <rFont val="Arial"/>
        <family val="2"/>
      </rPr>
      <t>rik1∆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swi6∆</t>
    </r>
  </si>
  <si>
    <t>10-dilution RT</t>
  </si>
  <si>
    <t>100-dilution RT</t>
  </si>
  <si>
    <t>DRIP-qPCR (% input)</t>
  </si>
  <si>
    <t>Intergenic</t>
  </si>
  <si>
    <t>cenR2 (relative to act1)</t>
  </si>
  <si>
    <t>cenR1 (relative to act1)</t>
  </si>
  <si>
    <t>Arbitrary units</t>
  </si>
  <si>
    <t>mock</t>
  </si>
  <si>
    <t>1,10-pt</t>
  </si>
  <si>
    <t>mock vs 1,10-pt</t>
  </si>
  <si>
    <t>– RNaseH</t>
  </si>
  <si>
    <r>
      <t xml:space="preserve">wild type vs </t>
    </r>
    <r>
      <rPr>
        <i/>
        <sz val="12"/>
        <color theme="1"/>
        <rFont val="Arial"/>
        <family val="2"/>
      </rPr>
      <t>rad51∆ clr4∆</t>
    </r>
  </si>
  <si>
    <t>% Rad52 foci</t>
  </si>
  <si>
    <t>% Rad52 Foci</t>
  </si>
  <si>
    <t>Rad52-6His3Flag-ChIP</t>
  </si>
  <si>
    <t>Rad52</t>
  </si>
  <si>
    <t>% Product</t>
  </si>
  <si>
    <t>– Rad52</t>
  </si>
  <si>
    <t>Rad52-RK</t>
  </si>
  <si>
    <t>R-loop</t>
  </si>
  <si>
    <t>D-loop</t>
  </si>
  <si>
    <t>Bubble</t>
  </si>
  <si>
    <t>dsDNA</t>
  </si>
  <si>
    <t>D1 ssDNA</t>
  </si>
  <si>
    <t>R-loop (– Rad52)</t>
  </si>
  <si>
    <t>R-loop (– Homology)</t>
  </si>
  <si>
    <t>R-loop (– MgCl2)</t>
  </si>
  <si>
    <t>R-loop (R-loop→ssDNA)</t>
  </si>
  <si>
    <t>Rad51</t>
  </si>
  <si>
    <t>Rad51+ATP</t>
  </si>
  <si>
    <t>Rad51-6His3Flag-ChIP</t>
  </si>
  <si>
    <t>D5 ssDNA</t>
  </si>
  <si>
    <t>R2 ssDNA</t>
  </si>
  <si>
    <t>WCE: whole cell extract</t>
  </si>
  <si>
    <t>1,10-pt: 1,10-phenanthroline</t>
  </si>
  <si>
    <t>– RT</t>
  </si>
  <si>
    <t xml:space="preserve">cenR2 </t>
  </si>
  <si>
    <r>
      <t xml:space="preserve">no-tag vs </t>
    </r>
    <r>
      <rPr>
        <i/>
        <sz val="12"/>
        <color theme="1"/>
        <rFont val="Arial"/>
        <family val="2"/>
      </rPr>
      <t>rnh1-OE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</si>
  <si>
    <r>
      <t xml:space="preserve">wild type vs </t>
    </r>
    <r>
      <rPr>
        <i/>
        <sz val="12"/>
        <color theme="1"/>
        <rFont val="Arial"/>
        <family val="2"/>
      </rPr>
      <t>clr4∆</t>
    </r>
    <phoneticPr fontId="7"/>
  </si>
  <si>
    <t>cenR1, two-tailed Student T-test</t>
    <phoneticPr fontId="7"/>
  </si>
  <si>
    <t>cenR2, two-tailed Student T-test</t>
    <phoneticPr fontId="7"/>
  </si>
  <si>
    <t>cenR1, two-tailed Student T-test</t>
  </si>
  <si>
    <t>cenR2, two-tailed Student T-test</t>
  </si>
  <si>
    <t>act1, two-tailed Student T-test</t>
  </si>
  <si>
    <t>Intergenic, two-tailed Student T-test</t>
  </si>
  <si>
    <r>
      <rPr>
        <i/>
        <sz val="12"/>
        <color theme="1"/>
        <rFont val="Arial"/>
        <family val="2"/>
      </rPr>
      <t>rad52-RK 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rad52-N rad52-RK clr4∆</t>
    </r>
  </si>
  <si>
    <t>cnt1, two-tailed Student T-test</t>
  </si>
  <si>
    <t>tRNA, two-tailed Student T-test</t>
  </si>
  <si>
    <r>
      <rPr>
        <sz val="12"/>
        <color theme="1"/>
        <rFont val="Arial"/>
        <family val="2"/>
      </rPr>
      <t>wild type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vs</t>
    </r>
    <r>
      <rPr>
        <i/>
        <sz val="12"/>
        <color theme="1"/>
        <rFont val="Arial"/>
        <family val="2"/>
      </rPr>
      <t xml:space="preserve"> rnh1-OE ubp3∆ clr4∆</t>
    </r>
  </si>
  <si>
    <r>
      <rPr>
        <sz val="12"/>
        <color theme="1"/>
        <rFont val="Arial"/>
        <family val="2"/>
      </rPr>
      <t>wild type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vs </t>
    </r>
    <r>
      <rPr>
        <i/>
        <sz val="12"/>
        <color theme="1"/>
        <rFont val="Arial"/>
        <family val="2"/>
      </rPr>
      <t>ubp3∆ clr4∆</t>
    </r>
  </si>
  <si>
    <t>wild type vs cdc27-D2</t>
  </si>
  <si>
    <t>clr4∆ vs cdc27-D2 clr4∆</t>
  </si>
  <si>
    <t>Relative rate</t>
  </si>
  <si>
    <t>Relative rate</t>
    <phoneticPr fontId="7"/>
  </si>
  <si>
    <t>no-tag vs wild type</t>
    <phoneticPr fontId="7"/>
  </si>
  <si>
    <t>mean</t>
    <phoneticPr fontId="7"/>
  </si>
  <si>
    <t>Mean</t>
    <phoneticPr fontId="7"/>
  </si>
  <si>
    <t>Relative IP recovery</t>
  </si>
  <si>
    <t>Relative IP recovery</t>
    <phoneticPr fontId="7"/>
  </si>
  <si>
    <t>Exp. 1</t>
  </si>
  <si>
    <t>Exp. 2</t>
  </si>
  <si>
    <t>Exp. 3</t>
  </si>
  <si>
    <t>* For Exp.s with undetectable signals, “0” was assigned for display in the graph.</t>
  </si>
  <si>
    <t>Exp.: Experiment</t>
    <phoneticPr fontId="1" type="noConversion"/>
  </si>
  <si>
    <t>cenR2 IP%</t>
    <phoneticPr fontId="1" type="noConversion"/>
  </si>
  <si>
    <t xml:space="preserve">Exp. 1 </t>
  </si>
  <si>
    <t>cenR1 IP%</t>
  </si>
  <si>
    <t>act1 IP%</t>
  </si>
  <si>
    <t>Intergenic IP%</t>
  </si>
  <si>
    <t>cenR2 IP%</t>
  </si>
  <si>
    <t>tRNA IP%</t>
  </si>
  <si>
    <t>cnt1 IP%</t>
  </si>
  <si>
    <t xml:space="preserve">cenR1 IP% </t>
  </si>
  <si>
    <t>SD</t>
  </si>
  <si>
    <t>SD: standard deviation</t>
  </si>
  <si>
    <t>SD of IP</t>
  </si>
  <si>
    <t>SD of Arbitrary units</t>
  </si>
  <si>
    <t>SD of  Arbitrary units</t>
  </si>
  <si>
    <r>
      <rPr>
        <i/>
        <sz val="12"/>
        <color theme="1"/>
        <rFont val="Arial"/>
        <family val="2"/>
      </rPr>
      <t>cdc27-D2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cdc27-D2 rad52-RK clr4∆</t>
    </r>
  </si>
  <si>
    <r>
      <rPr>
        <i/>
        <sz val="12"/>
        <color theme="1"/>
        <rFont val="Arial"/>
        <family val="2"/>
      </rPr>
      <t>rad52-RK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clr4∆</t>
    </r>
    <r>
      <rPr>
        <sz val="12"/>
        <color theme="1"/>
        <rFont val="Arial"/>
        <family val="2"/>
      </rPr>
      <t xml:space="preserve"> vs </t>
    </r>
    <r>
      <rPr>
        <i/>
        <sz val="12"/>
        <color theme="1"/>
        <rFont val="Arial"/>
        <family val="2"/>
      </rPr>
      <t>cdc27-D2 rad52-RK clr4∆</t>
    </r>
  </si>
  <si>
    <t xml:space="preserve">cenR2 IP% </t>
  </si>
  <si>
    <t>rad13∆ clr4∆</t>
  </si>
  <si>
    <t>Efficiency</t>
  </si>
  <si>
    <t>y-intercept</t>
  </si>
  <si>
    <t>Cq of WCE (144-dilution)</t>
  </si>
  <si>
    <t>Cq of IP</t>
  </si>
  <si>
    <t>SD of WCE (144-dilution)</t>
  </si>
  <si>
    <t xml:space="preserve">Cq </t>
  </si>
  <si>
    <t>Cq of WCE (120-dilution)</t>
  </si>
  <si>
    <t>SD of WCE (120-dilution)</t>
  </si>
  <si>
    <t>Cq of WCE (36-dilution)</t>
  </si>
  <si>
    <t>WCE  (36-dilution)</t>
  </si>
  <si>
    <t>SD of WCE  (36-dilution)</t>
  </si>
  <si>
    <t xml:space="preserve">Cq of IP </t>
  </si>
  <si>
    <t>SD of WCE (36-dilution)</t>
  </si>
  <si>
    <t>Standard_R^2</t>
    <phoneticPr fontId="0" type="noConversion"/>
  </si>
  <si>
    <t>Standard_slope</t>
    <phoneticPr fontId="0" type="noConversion"/>
  </si>
  <si>
    <t>IP</t>
    <phoneticPr fontId="0" type="noConversion"/>
  </si>
  <si>
    <t>undetermined</t>
  </si>
  <si>
    <t>undtermined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</si>
</sst>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_);[Red]\(0.00\)"/>
    <numFmt numFmtId="165" formatCode="0.0000"/>
    <numFmt numFmtId="166" formatCode="0.0000000_);[Red]\(0.0000000\)"/>
    <numFmt numFmtId="167" formatCode="0.0"/>
    <numFmt numFmtId="168" formatCode="0.0000_ "/>
    <numFmt numFmtId="169" formatCode="0.0000_);[Red]\(0.0000\)"/>
    <numFmt numFmtId="170" formatCode="0.000_ "/>
    <numFmt numFmtId="171" formatCode="0.000"/>
  </numFmts>
  <fonts count="16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6"/>
      <name val="Aptos Narrow"/>
      <family val="3"/>
      <charset val="128"/>
      <scheme val="minor"/>
    </font>
    <font>
      <sz val="12"/>
      <color theme="1"/>
      <name val="Aptos Narrow"/>
      <family val="2"/>
      <charset val="128"/>
      <scheme val="minor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color theme="2" tint="-9.9978637043366805E-2"/>
      <name val="Arial"/>
      <family val="2"/>
    </font>
    <font>
      <sz val="12"/>
      <color rgb="FF0070C0"/>
      <name val="Arial"/>
      <family val="2"/>
    </font>
    <font>
      <sz val="12"/>
      <color theme="2" tint="-0.499984740745262"/>
      <name val="Arial"/>
      <family val="2"/>
    </font>
    <font>
      <sz val="12"/>
      <color theme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231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4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1" fontId="5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horizontal="left"/>
    </xf>
    <xf numFmtId="0" fontId="2" fillId="0" borderId="10" xfId="0" applyFont="1" applyBorder="1"/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1" fontId="2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4" xfId="0" applyFont="1" applyBorder="1"/>
    <xf numFmtId="0" fontId="2" fillId="0" borderId="2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0" fontId="2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0" fontId="2" fillId="0" borderId="9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2" fillId="0" borderId="10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2" xfId="0" quotePrefix="1" applyFont="1" applyBorder="1" applyAlignment="1">
      <alignment horizontal="center"/>
    </xf>
    <xf numFmtId="10" fontId="10" fillId="0" borderId="10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/>
    </xf>
    <xf numFmtId="0" fontId="3" fillId="0" borderId="2" xfId="0" applyFont="1" applyBorder="1"/>
    <xf numFmtId="164" fontId="11" fillId="0" borderId="0" xfId="2" applyNumberFormat="1" applyFont="1" applyAlignment="1">
      <alignment horizontal="right"/>
    </xf>
    <xf numFmtId="10" fontId="5" fillId="0" borderId="0" xfId="0" applyNumberFormat="1" applyFont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" xfId="0" applyFont="1" applyBorder="1"/>
    <xf numFmtId="2" fontId="2" fillId="0" borderId="0" xfId="0" applyNumberFormat="1" applyFont="1"/>
    <xf numFmtId="0" fontId="2" fillId="0" borderId="3" xfId="0" applyFont="1" applyBorder="1" applyAlignment="1">
      <alignment horizontal="center"/>
    </xf>
    <xf numFmtId="166" fontId="2" fillId="0" borderId="0" xfId="0" applyNumberFormat="1" applyFont="1"/>
    <xf numFmtId="2" fontId="2" fillId="0" borderId="14" xfId="0" applyNumberFormat="1" applyFont="1" applyBorder="1"/>
    <xf numFmtId="2" fontId="2" fillId="0" borderId="9" xfId="0" applyNumberFormat="1" applyFont="1" applyBorder="1"/>
    <xf numFmtId="2" fontId="2" fillId="0" borderId="10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10" fillId="0" borderId="13" xfId="0" applyFont="1" applyBorder="1" applyAlignment="1">
      <alignment horizontal="center"/>
    </xf>
    <xf numFmtId="11" fontId="2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right"/>
    </xf>
    <xf numFmtId="2" fontId="2" fillId="0" borderId="17" xfId="0" applyNumberFormat="1" applyFont="1" applyBorder="1"/>
    <xf numFmtId="2" fontId="2" fillId="0" borderId="18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1" xfId="0" applyFont="1" applyBorder="1"/>
    <xf numFmtId="0" fontId="2" fillId="0" borderId="20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2" fontId="2" fillId="0" borderId="3" xfId="0" applyNumberFormat="1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3" xfId="0" applyFont="1" applyBorder="1" applyAlignment="1">
      <alignment vertical="top"/>
    </xf>
    <xf numFmtId="165" fontId="2" fillId="0" borderId="3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8" fontId="2" fillId="0" borderId="5" xfId="0" applyNumberFormat="1" applyFont="1" applyBorder="1" applyAlignment="1">
      <alignment horizontal="center"/>
    </xf>
    <xf numFmtId="169" fontId="2" fillId="0" borderId="5" xfId="0" applyNumberFormat="1" applyFont="1" applyBorder="1" applyAlignment="1">
      <alignment horizontal="center"/>
    </xf>
    <xf numFmtId="168" fontId="2" fillId="0" borderId="16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12" fillId="0" borderId="0" xfId="0" applyFont="1"/>
    <xf numFmtId="168" fontId="2" fillId="0" borderId="24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170" fontId="5" fillId="2" borderId="2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170" fontId="5" fillId="2" borderId="6" xfId="0" applyNumberFormat="1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68" fontId="13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1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right"/>
    </xf>
    <xf numFmtId="2" fontId="2" fillId="2" borderId="14" xfId="0" applyNumberFormat="1" applyFont="1" applyFill="1" applyBorder="1" applyAlignment="1">
      <alignment horizontal="right"/>
    </xf>
    <xf numFmtId="2" fontId="2" fillId="2" borderId="10" xfId="0" applyNumberFormat="1" applyFont="1" applyFill="1" applyBorder="1" applyAlignment="1">
      <alignment horizontal="right"/>
    </xf>
    <xf numFmtId="0" fontId="4" fillId="0" borderId="10" xfId="0" applyFont="1" applyBorder="1" applyAlignment="1">
      <alignment vertical="center"/>
    </xf>
    <xf numFmtId="0" fontId="14" fillId="0" borderId="0" xfId="0" applyFont="1" applyAlignment="1">
      <alignment horizontal="center"/>
    </xf>
    <xf numFmtId="170" fontId="2" fillId="0" borderId="2" xfId="0" applyNumberFormat="1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165" fontId="2" fillId="2" borderId="23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71" fontId="5" fillId="0" borderId="2" xfId="0" applyNumberFormat="1" applyFont="1" applyBorder="1" applyAlignment="1">
      <alignment horizontal="center"/>
    </xf>
    <xf numFmtId="168" fontId="2" fillId="0" borderId="25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4" xfId="0" quotePrefix="1" applyFont="1" applyBorder="1" applyAlignment="1">
      <alignment horizontal="center"/>
    </xf>
    <xf numFmtId="0" fontId="2" fillId="0" borderId="19" xfId="0" applyFont="1" applyBorder="1"/>
    <xf numFmtId="2" fontId="2" fillId="0" borderId="19" xfId="0" applyNumberFormat="1" applyFont="1" applyBorder="1" applyAlignment="1">
      <alignment horizontal="right"/>
    </xf>
    <xf numFmtId="9" fontId="2" fillId="0" borderId="18" xfId="0" applyNumberFormat="1" applyFont="1" applyBorder="1" applyAlignment="1">
      <alignment horizontal="right"/>
    </xf>
    <xf numFmtId="9" fontId="2" fillId="0" borderId="10" xfId="0" applyNumberFormat="1" applyFont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9" fontId="2" fillId="2" borderId="10" xfId="0" applyNumberFormat="1" applyFont="1" applyFill="1" applyBorder="1" applyAlignment="1">
      <alignment horizontal="right"/>
    </xf>
    <xf numFmtId="9" fontId="2" fillId="2" borderId="9" xfId="0" applyNumberFormat="1" applyFont="1" applyFill="1" applyBorder="1" applyAlignment="1">
      <alignment horizontal="right"/>
    </xf>
    <xf numFmtId="9" fontId="2" fillId="0" borderId="9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2" fontId="2" fillId="2" borderId="9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0" fontId="2" fillId="0" borderId="16" xfId="0" quotePrefix="1" applyFont="1" applyBorder="1" applyAlignment="1">
      <alignment horizontal="center"/>
    </xf>
    <xf numFmtId="0" fontId="3" fillId="0" borderId="14" xfId="0" applyFont="1" applyBorder="1"/>
    <xf numFmtId="2" fontId="2" fillId="0" borderId="19" xfId="0" applyNumberFormat="1" applyFont="1" applyBorder="1"/>
    <xf numFmtId="2" fontId="2" fillId="2" borderId="16" xfId="0" applyNumberFormat="1" applyFont="1" applyFill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0" fontId="15" fillId="0" borderId="0" xfId="0" applyFont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</cellXfs>
  <cellStyles count="3">
    <cellStyle name="Normal" xfId="0" builtinId="0"/>
    <cellStyle name="Normal 2" xfId="2" xr:uid="{37C9AB41-0D77-9742-BF0E-2FCC71FD4052}"/>
    <cellStyle name="標準 3" xfId="1" xr:uid="{3F87AFEE-F7DC-DA41-B086-A24CF4B90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7932-612D-6841-AE99-3CFDB7DA1D48}">
  <dimension ref="A1:R90"/>
  <sheetViews>
    <sheetView tabSelected="1" zoomScaleNormal="100" workbookViewId="0"/>
  </sheetViews>
  <sheetFormatPr baseColWidth="10" defaultColWidth="10.83203125" defaultRowHeight="16" x14ac:dyDescent="0.2"/>
  <cols>
    <col min="1" max="1" width="23.6640625" style="1" customWidth="1"/>
    <col min="2" max="2" width="10.6640625" style="1" bestFit="1" customWidth="1"/>
    <col min="3" max="3" width="11.1640625" style="1" bestFit="1" customWidth="1"/>
    <col min="4" max="4" width="10.6640625" style="1" bestFit="1" customWidth="1"/>
    <col min="5" max="5" width="11.1640625" style="1" customWidth="1"/>
    <col min="6" max="6" width="10.33203125" style="1" bestFit="1" customWidth="1"/>
    <col min="7" max="7" width="11.1640625" style="1" bestFit="1" customWidth="1"/>
    <col min="8" max="8" width="11.5" style="1" customWidth="1"/>
    <col min="9" max="9" width="23.83203125" style="1" customWidth="1"/>
    <col min="10" max="10" width="10.6640625" style="1" bestFit="1" customWidth="1"/>
    <col min="11" max="11" width="11.1640625" style="1" bestFit="1" customWidth="1"/>
    <col min="12" max="12" width="10.6640625" style="1" bestFit="1" customWidth="1"/>
    <col min="13" max="13" width="11.1640625" style="1" bestFit="1" customWidth="1"/>
    <col min="14" max="14" width="10.33203125" style="1" bestFit="1" customWidth="1"/>
    <col min="15" max="15" width="11.1640625" style="1" bestFit="1" customWidth="1"/>
    <col min="16" max="16384" width="10.83203125" style="1"/>
  </cols>
  <sheetData>
    <row r="1" spans="1:15" x14ac:dyDescent="0.2">
      <c r="A1" s="3" t="s">
        <v>220</v>
      </c>
    </row>
    <row r="2" spans="1:15" x14ac:dyDescent="0.2">
      <c r="A2" s="196" t="s">
        <v>0</v>
      </c>
      <c r="B2" s="196"/>
      <c r="C2" s="196"/>
      <c r="D2" s="196"/>
      <c r="E2" s="196"/>
      <c r="F2" s="196"/>
      <c r="G2" s="196"/>
      <c r="I2" s="196" t="s">
        <v>1</v>
      </c>
      <c r="J2" s="196"/>
      <c r="K2" s="196"/>
      <c r="L2" s="196"/>
      <c r="M2" s="196"/>
      <c r="N2" s="196"/>
      <c r="O2" s="196"/>
    </row>
    <row r="3" spans="1:15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I3" s="197" t="s">
        <v>2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</row>
    <row r="4" spans="1:15" x14ac:dyDescent="0.2">
      <c r="A4" s="198"/>
      <c r="B4" s="96" t="s">
        <v>228</v>
      </c>
      <c r="C4" s="167" t="s">
        <v>4</v>
      </c>
      <c r="D4" s="96" t="s">
        <v>228</v>
      </c>
      <c r="E4" s="167" t="s">
        <v>4</v>
      </c>
      <c r="F4" s="96" t="s">
        <v>228</v>
      </c>
      <c r="G4" s="167" t="s">
        <v>4</v>
      </c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</row>
    <row r="5" spans="1:15" x14ac:dyDescent="0.2">
      <c r="A5" s="46" t="s">
        <v>313</v>
      </c>
      <c r="B5" s="67">
        <v>0.999</v>
      </c>
      <c r="C5" s="54">
        <v>0.999</v>
      </c>
      <c r="D5" s="54">
        <v>1</v>
      </c>
      <c r="E5" s="54">
        <v>1</v>
      </c>
      <c r="F5" s="54">
        <v>1</v>
      </c>
      <c r="G5" s="54">
        <v>1</v>
      </c>
      <c r="I5" s="46" t="s">
        <v>313</v>
      </c>
      <c r="J5" s="67">
        <v>0.998</v>
      </c>
      <c r="K5" s="54">
        <v>0.998</v>
      </c>
      <c r="L5" s="54">
        <v>1</v>
      </c>
      <c r="M5" s="54">
        <v>1</v>
      </c>
      <c r="N5" s="54">
        <v>1</v>
      </c>
      <c r="O5" s="54">
        <v>1</v>
      </c>
    </row>
    <row r="6" spans="1:15" x14ac:dyDescent="0.2">
      <c r="A6" s="36" t="s">
        <v>314</v>
      </c>
      <c r="B6" s="110">
        <v>-3.3980000000000001</v>
      </c>
      <c r="C6" s="110">
        <v>-3.3980000000000001</v>
      </c>
      <c r="D6" s="166">
        <v>-3.4159999999999999</v>
      </c>
      <c r="E6" s="166">
        <v>-3.4159999999999999</v>
      </c>
      <c r="F6" s="166">
        <v>-3.4569999999999999</v>
      </c>
      <c r="G6" s="166">
        <v>-3.4569999999999999</v>
      </c>
      <c r="I6" s="36" t="s">
        <v>314</v>
      </c>
      <c r="J6" s="110">
        <v>-3.286</v>
      </c>
      <c r="K6" s="110">
        <v>-3.286</v>
      </c>
      <c r="L6" s="166">
        <v>-3.4169999999999998</v>
      </c>
      <c r="M6" s="166">
        <v>-3.4169999999999998</v>
      </c>
      <c r="N6" s="166">
        <v>-3.4169999999999998</v>
      </c>
      <c r="O6" s="166">
        <v>-3.4169999999999998</v>
      </c>
    </row>
    <row r="7" spans="1:15" x14ac:dyDescent="0.2">
      <c r="A7" s="36" t="s">
        <v>301</v>
      </c>
      <c r="B7" s="169">
        <v>27.676766014099123</v>
      </c>
      <c r="C7" s="169">
        <v>27.676766014099123</v>
      </c>
      <c r="D7" s="52">
        <v>27.700024795532226</v>
      </c>
      <c r="E7" s="52">
        <v>27.700024795532226</v>
      </c>
      <c r="F7" s="52">
        <v>27.388025093078614</v>
      </c>
      <c r="G7" s="52">
        <v>27.388025093078614</v>
      </c>
      <c r="I7" s="36" t="s">
        <v>301</v>
      </c>
      <c r="J7" s="169">
        <v>26.944435882568357</v>
      </c>
      <c r="K7" s="169">
        <v>26.944435882568357</v>
      </c>
      <c r="L7" s="52">
        <v>27.658033943176271</v>
      </c>
      <c r="M7" s="52">
        <v>27.658033943176271</v>
      </c>
      <c r="N7" s="52">
        <v>27.658033943176271</v>
      </c>
      <c r="O7" s="52">
        <v>27.658033943176271</v>
      </c>
    </row>
    <row r="8" spans="1:15" x14ac:dyDescent="0.2">
      <c r="A8" s="37" t="s">
        <v>300</v>
      </c>
      <c r="B8" s="170">
        <f t="shared" ref="B8:G8" si="0">10^(-1/B6)-1</f>
        <v>0.96920422669435036</v>
      </c>
      <c r="C8" s="171">
        <f t="shared" si="0"/>
        <v>0.96920422669435036</v>
      </c>
      <c r="D8" s="170">
        <f t="shared" si="0"/>
        <v>0.9621854311612521</v>
      </c>
      <c r="E8" s="170">
        <f t="shared" si="0"/>
        <v>0.9621854311612521</v>
      </c>
      <c r="F8" s="170">
        <f t="shared" si="0"/>
        <v>0.94656159919276939</v>
      </c>
      <c r="G8" s="171">
        <f t="shared" si="0"/>
        <v>0.94656159919276939</v>
      </c>
      <c r="I8" s="37" t="s">
        <v>300</v>
      </c>
      <c r="J8" s="170">
        <f>10^(-1/J6)-1</f>
        <v>1.0152148897540267</v>
      </c>
      <c r="K8" s="171">
        <f t="shared" ref="K8:O8" si="1">10^(-1/K6)-1</f>
        <v>1.0152148897540267</v>
      </c>
      <c r="L8" s="170">
        <f t="shared" si="1"/>
        <v>0.96179839632248743</v>
      </c>
      <c r="M8" s="170">
        <f t="shared" si="1"/>
        <v>0.96179839632248743</v>
      </c>
      <c r="N8" s="170">
        <f t="shared" si="1"/>
        <v>0.96179839632248743</v>
      </c>
      <c r="O8" s="171">
        <f t="shared" si="1"/>
        <v>0.96179839632248743</v>
      </c>
    </row>
    <row r="9" spans="1:15" x14ac:dyDescent="0.2">
      <c r="A9" s="50" t="s">
        <v>5</v>
      </c>
      <c r="B9" s="52">
        <f t="shared" ref="B9:G9" si="2">B14/B11/1.44</f>
        <v>0.13623436238251324</v>
      </c>
      <c r="C9" s="52">
        <f t="shared" si="2"/>
        <v>7.4591648089208243E-3</v>
      </c>
      <c r="D9" s="83">
        <f t="shared" si="2"/>
        <v>0.19575253079876229</v>
      </c>
      <c r="E9" s="52">
        <f t="shared" si="2"/>
        <v>4.6249085916101607E-3</v>
      </c>
      <c r="F9" s="52">
        <f t="shared" si="2"/>
        <v>0.11586481962158492</v>
      </c>
      <c r="G9" s="52">
        <f t="shared" si="2"/>
        <v>4.7670422773470385E-3</v>
      </c>
      <c r="I9" s="50" t="s">
        <v>5</v>
      </c>
      <c r="J9" s="52">
        <f t="shared" ref="J9:O9" si="3">J14/J11/1.44</f>
        <v>1.9019094172611307E-2</v>
      </c>
      <c r="K9" s="52">
        <f t="shared" si="3"/>
        <v>5.310354389433794E-3</v>
      </c>
      <c r="L9" s="83">
        <f t="shared" si="3"/>
        <v>2.0864148693525358E-2</v>
      </c>
      <c r="M9" s="52">
        <f t="shared" si="3"/>
        <v>6.9702075058932673E-3</v>
      </c>
      <c r="N9" s="52">
        <f t="shared" si="3"/>
        <v>1.3031332323118545E-2</v>
      </c>
      <c r="O9" s="52">
        <f t="shared" si="3"/>
        <v>3.4432825056742622E-3</v>
      </c>
    </row>
    <row r="10" spans="1:15" x14ac:dyDescent="0.2">
      <c r="A10" s="66" t="s">
        <v>302</v>
      </c>
      <c r="B10" s="88">
        <v>21.991969630469455</v>
      </c>
      <c r="C10" s="74">
        <v>21.991969630469455</v>
      </c>
      <c r="D10" s="74">
        <v>21.89466792417025</v>
      </c>
      <c r="E10" s="74">
        <v>21.89466792417025</v>
      </c>
      <c r="F10" s="74">
        <v>21.532253669372622</v>
      </c>
      <c r="G10" s="74">
        <v>21.532253669372622</v>
      </c>
      <c r="I10" s="66" t="s">
        <v>302</v>
      </c>
      <c r="J10" s="88">
        <v>21.588833999160897</v>
      </c>
      <c r="K10" s="74">
        <v>21.588833999160897</v>
      </c>
      <c r="L10" s="74">
        <v>21.494295111056701</v>
      </c>
      <c r="M10" s="74">
        <v>21.494295111056701</v>
      </c>
      <c r="N10" s="74">
        <v>22.11999382773184</v>
      </c>
      <c r="O10" s="74">
        <v>22.11999382773184</v>
      </c>
    </row>
    <row r="11" spans="1:15" x14ac:dyDescent="0.2">
      <c r="A11" s="165" t="s">
        <v>209</v>
      </c>
      <c r="B11" s="169">
        <v>47.095893859863281</v>
      </c>
      <c r="C11" s="52">
        <v>47.095893859863281</v>
      </c>
      <c r="D11" s="52">
        <v>50.056495666503906</v>
      </c>
      <c r="E11" s="52">
        <v>50.056495666503906</v>
      </c>
      <c r="F11" s="52">
        <v>49.418342590332031</v>
      </c>
      <c r="G11" s="52">
        <v>49.418342590332031</v>
      </c>
      <c r="I11" s="165" t="s">
        <v>209</v>
      </c>
      <c r="J11" s="169">
        <v>42.640674591064453</v>
      </c>
      <c r="K11" s="52">
        <v>42.640674591064453</v>
      </c>
      <c r="L11" s="52">
        <v>63.656848907470703</v>
      </c>
      <c r="M11" s="52">
        <v>63.656848907470703</v>
      </c>
      <c r="N11" s="52">
        <v>41.757228851318359</v>
      </c>
      <c r="O11" s="52">
        <v>41.757228851318359</v>
      </c>
    </row>
    <row r="12" spans="1:15" x14ac:dyDescent="0.2">
      <c r="A12" s="165" t="s">
        <v>304</v>
      </c>
      <c r="B12" s="169">
        <v>0.61779320240020752</v>
      </c>
      <c r="C12" s="52">
        <v>0.61779320240020752</v>
      </c>
      <c r="D12" s="52">
        <v>2.8835968971252441</v>
      </c>
      <c r="E12" s="52">
        <v>2.8835968971252441</v>
      </c>
      <c r="F12" s="52">
        <v>4.8908228874206543</v>
      </c>
      <c r="G12" s="52">
        <v>4.8908228874206543</v>
      </c>
      <c r="I12" s="165" t="s">
        <v>304</v>
      </c>
      <c r="J12" s="169">
        <v>3.5713715553283691</v>
      </c>
      <c r="K12" s="52">
        <v>3.5713715553283691</v>
      </c>
      <c r="L12" s="52">
        <v>2.7267622947692871</v>
      </c>
      <c r="M12" s="52">
        <v>2.7267622947692871</v>
      </c>
      <c r="N12" s="52">
        <v>13.733118057250977</v>
      </c>
      <c r="O12" s="52">
        <v>13.733118057250977</v>
      </c>
    </row>
    <row r="13" spans="1:15" x14ac:dyDescent="0.2">
      <c r="A13" s="168" t="s">
        <v>303</v>
      </c>
      <c r="B13" s="184">
        <v>24.395547799902879</v>
      </c>
      <c r="C13" s="75">
        <v>28.682452572816697</v>
      </c>
      <c r="D13" s="75">
        <v>23.773229222067524</v>
      </c>
      <c r="E13" s="75">
        <v>29.329709278460129</v>
      </c>
      <c r="F13" s="75">
        <v>24.220713888057062</v>
      </c>
      <c r="G13" s="75">
        <v>29.011087728890391</v>
      </c>
      <c r="I13" s="168" t="s">
        <v>303</v>
      </c>
      <c r="J13" s="184">
        <v>26.72303707257851</v>
      </c>
      <c r="K13" s="75">
        <v>28.543699012933381</v>
      </c>
      <c r="L13" s="75">
        <v>26.695778389013036</v>
      </c>
      <c r="M13" s="75">
        <v>28.322799893338249</v>
      </c>
      <c r="N13" s="75">
        <v>28.019952393480665</v>
      </c>
      <c r="O13" s="75">
        <v>29.995033626505389</v>
      </c>
    </row>
    <row r="14" spans="1:15" x14ac:dyDescent="0.2">
      <c r="A14" s="165" t="s">
        <v>315</v>
      </c>
      <c r="B14" s="169">
        <v>9.2391538619995117</v>
      </c>
      <c r="C14" s="52">
        <v>0.50586628913879395</v>
      </c>
      <c r="D14" s="52">
        <v>14.110107421875</v>
      </c>
      <c r="E14" s="52">
        <v>0.3333696722984314</v>
      </c>
      <c r="F14" s="52">
        <v>8.2452201843261719</v>
      </c>
      <c r="G14" s="52">
        <v>0.33923423290252686</v>
      </c>
      <c r="I14" s="165" t="s">
        <v>315</v>
      </c>
      <c r="J14" s="169">
        <v>1.1678212881088257</v>
      </c>
      <c r="K14" s="52">
        <v>0.3260694146156311</v>
      </c>
      <c r="L14" s="52">
        <v>1.9125301837921143</v>
      </c>
      <c r="M14" s="52">
        <v>0.63893008232116699</v>
      </c>
      <c r="N14" s="52">
        <v>0.78357934951782227</v>
      </c>
      <c r="O14" s="52">
        <v>0.20704598724842072</v>
      </c>
    </row>
    <row r="15" spans="1:15" x14ac:dyDescent="0.2">
      <c r="A15" s="47" t="s">
        <v>293</v>
      </c>
      <c r="B15" s="89">
        <v>0.81050616502761841</v>
      </c>
      <c r="C15" s="53">
        <v>4.4675763696432114E-2</v>
      </c>
      <c r="D15" s="53">
        <v>2.5671133995056152</v>
      </c>
      <c r="E15" s="53">
        <v>0.12708528339862823</v>
      </c>
      <c r="F15" s="53">
        <v>0.17350070178508759</v>
      </c>
      <c r="G15" s="53">
        <v>4.8772332957014441E-4</v>
      </c>
      <c r="I15" s="47" t="s">
        <v>293</v>
      </c>
      <c r="J15" s="89">
        <v>0.14577010273933411</v>
      </c>
      <c r="K15" s="53">
        <v>4.7805104404687881E-2</v>
      </c>
      <c r="L15" s="53">
        <v>6.1260443180799484E-3</v>
      </c>
      <c r="M15" s="53">
        <v>0.1333598792552948</v>
      </c>
      <c r="N15" s="53">
        <v>0.17954722046852112</v>
      </c>
      <c r="O15" s="53">
        <v>1.7323261126875877E-2</v>
      </c>
    </row>
    <row r="17" spans="1:15" x14ac:dyDescent="0.2">
      <c r="A17" s="194" t="s">
        <v>6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I17" s="194" t="s">
        <v>6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</row>
    <row r="18" spans="1:15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I18" s="195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</row>
    <row r="19" spans="1:15" x14ac:dyDescent="0.2">
      <c r="A19" s="46" t="s">
        <v>313</v>
      </c>
      <c r="B19" s="67">
        <v>1</v>
      </c>
      <c r="C19" s="54">
        <v>1</v>
      </c>
      <c r="D19" s="54">
        <v>0.998</v>
      </c>
      <c r="E19" s="54">
        <v>0.998</v>
      </c>
      <c r="F19" s="54">
        <v>1</v>
      </c>
      <c r="G19" s="54">
        <v>1</v>
      </c>
      <c r="I19" s="46" t="s">
        <v>313</v>
      </c>
      <c r="J19" s="67">
        <v>1</v>
      </c>
      <c r="K19" s="54">
        <v>1</v>
      </c>
      <c r="L19" s="54">
        <v>0.999</v>
      </c>
      <c r="M19" s="54">
        <v>0.999</v>
      </c>
      <c r="N19" s="54">
        <v>1</v>
      </c>
      <c r="O19" s="54">
        <v>1</v>
      </c>
    </row>
    <row r="20" spans="1:15" x14ac:dyDescent="0.2">
      <c r="A20" s="36" t="s">
        <v>314</v>
      </c>
      <c r="B20" s="110">
        <v>-3.5009999999999999</v>
      </c>
      <c r="C20" s="166">
        <v>-3.5009999999999999</v>
      </c>
      <c r="D20" s="166">
        <v>-3.5430000000000001</v>
      </c>
      <c r="E20" s="166">
        <v>-3.5430000000000001</v>
      </c>
      <c r="F20" s="166">
        <v>-3.4569999999999999</v>
      </c>
      <c r="G20" s="166">
        <v>-3.4569999999999999</v>
      </c>
      <c r="I20" s="36" t="s">
        <v>314</v>
      </c>
      <c r="J20" s="110">
        <v>-3.5550000000000002</v>
      </c>
      <c r="K20" s="166">
        <v>-3.5550000000000002</v>
      </c>
      <c r="L20" s="166">
        <v>-3.6</v>
      </c>
      <c r="M20" s="166">
        <v>-3.6</v>
      </c>
      <c r="N20" s="166">
        <v>-3.4169999999999998</v>
      </c>
      <c r="O20" s="166">
        <v>-3.4169999999999998</v>
      </c>
    </row>
    <row r="21" spans="1:15" x14ac:dyDescent="0.2">
      <c r="A21" s="36" t="s">
        <v>301</v>
      </c>
      <c r="B21" s="169">
        <v>27.897157669067383</v>
      </c>
      <c r="C21" s="169">
        <v>27.897157669067383</v>
      </c>
      <c r="D21" s="52">
        <v>27.959203529357911</v>
      </c>
      <c r="E21" s="52">
        <v>27.959203529357911</v>
      </c>
      <c r="F21" s="52">
        <v>27.388025093078614</v>
      </c>
      <c r="G21" s="52">
        <v>27.388025093078614</v>
      </c>
      <c r="I21" s="36" t="s">
        <v>301</v>
      </c>
      <c r="J21" s="169">
        <v>29.019823265075683</v>
      </c>
      <c r="K21" s="169">
        <v>29.019823265075683</v>
      </c>
      <c r="L21" s="52">
        <v>29.193071365356445</v>
      </c>
      <c r="M21" s="52">
        <v>29.193071365356445</v>
      </c>
      <c r="N21" s="52">
        <v>27.658033943176271</v>
      </c>
      <c r="O21" s="52">
        <v>27.658033943176271</v>
      </c>
    </row>
    <row r="22" spans="1:15" x14ac:dyDescent="0.2">
      <c r="A22" s="37" t="s">
        <v>300</v>
      </c>
      <c r="B22" s="170">
        <f t="shared" ref="B22:G22" si="4">10^(-1/B20)-1</f>
        <v>0.93033496084600498</v>
      </c>
      <c r="C22" s="171">
        <f t="shared" si="4"/>
        <v>0.93033496084600498</v>
      </c>
      <c r="D22" s="170">
        <f t="shared" si="4"/>
        <v>0.9153435503591123</v>
      </c>
      <c r="E22" s="170">
        <f t="shared" si="4"/>
        <v>0.9153435503591123</v>
      </c>
      <c r="F22" s="170">
        <f t="shared" si="4"/>
        <v>0.94656159919276939</v>
      </c>
      <c r="G22" s="171">
        <f t="shared" si="4"/>
        <v>0.94656159919276939</v>
      </c>
      <c r="I22" s="37" t="s">
        <v>300</v>
      </c>
      <c r="J22" s="170">
        <f>10^(-1/J20)-1</f>
        <v>0.91114638014342586</v>
      </c>
      <c r="K22" s="171">
        <f t="shared" ref="K22:O22" si="5">10^(-1/K20)-1</f>
        <v>0.91114638014342586</v>
      </c>
      <c r="L22" s="170">
        <f t="shared" si="5"/>
        <v>0.89573565240637598</v>
      </c>
      <c r="M22" s="170">
        <f t="shared" si="5"/>
        <v>0.89573565240637598</v>
      </c>
      <c r="N22" s="170">
        <f t="shared" si="5"/>
        <v>0.96179839632248743</v>
      </c>
      <c r="O22" s="171">
        <f t="shared" si="5"/>
        <v>0.96179839632248743</v>
      </c>
    </row>
    <row r="23" spans="1:15" x14ac:dyDescent="0.2">
      <c r="A23" s="50" t="s">
        <v>5</v>
      </c>
      <c r="B23" s="53">
        <f t="shared" ref="B23:G23" si="6">B28/B25/1.44</f>
        <v>0.32391274203352993</v>
      </c>
      <c r="C23" s="53">
        <f t="shared" si="6"/>
        <v>2.1581343926540639E-2</v>
      </c>
      <c r="D23" s="53">
        <f t="shared" si="6"/>
        <v>0.31562674241918115</v>
      </c>
      <c r="E23" s="53">
        <f t="shared" si="6"/>
        <v>1.2017060880400962E-2</v>
      </c>
      <c r="F23" s="53">
        <f t="shared" si="6"/>
        <v>0.28799078087040719</v>
      </c>
      <c r="G23" s="53">
        <f t="shared" si="6"/>
        <v>1.1432054097557728E-2</v>
      </c>
      <c r="I23" s="50" t="s">
        <v>5</v>
      </c>
      <c r="J23" s="53">
        <f t="shared" ref="J23:O23" si="7">J28/J25/1.44</f>
        <v>6.974891184539618E-2</v>
      </c>
      <c r="K23" s="53">
        <f t="shared" si="7"/>
        <v>9.0856906902783089E-3</v>
      </c>
      <c r="L23" s="53">
        <f t="shared" si="7"/>
        <v>7.7879425462177271E-2</v>
      </c>
      <c r="M23" s="53">
        <f t="shared" si="7"/>
        <v>9.2265959554870876E-3</v>
      </c>
      <c r="N23" s="53">
        <f t="shared" si="7"/>
        <v>0.10343373581903476</v>
      </c>
      <c r="O23" s="53">
        <f t="shared" si="7"/>
        <v>2.0488020815234251E-2</v>
      </c>
    </row>
    <row r="24" spans="1:15" x14ac:dyDescent="0.2">
      <c r="A24" s="66" t="s">
        <v>302</v>
      </c>
      <c r="B24" s="88">
        <v>21.495740994033298</v>
      </c>
      <c r="C24" s="74">
        <v>21.495740994033298</v>
      </c>
      <c r="D24" s="74">
        <v>21.849356490597955</v>
      </c>
      <c r="E24" s="74">
        <v>21.849356490597955</v>
      </c>
      <c r="F24" s="74">
        <v>21.595548433514487</v>
      </c>
      <c r="G24" s="74">
        <v>21.595548433514487</v>
      </c>
      <c r="I24" s="66" t="s">
        <v>302</v>
      </c>
      <c r="J24" s="88">
        <v>22.510238636189722</v>
      </c>
      <c r="K24" s="74">
        <v>22.510238636189722</v>
      </c>
      <c r="L24" s="74">
        <v>22.915325771949085</v>
      </c>
      <c r="M24" s="74">
        <v>22.915325771949085</v>
      </c>
      <c r="N24" s="74">
        <v>21.629654931823733</v>
      </c>
      <c r="O24" s="74">
        <v>21.629654931823733</v>
      </c>
    </row>
    <row r="25" spans="1:15" x14ac:dyDescent="0.2">
      <c r="A25" s="165" t="s">
        <v>209</v>
      </c>
      <c r="B25" s="169">
        <v>67.368019104003906</v>
      </c>
      <c r="C25" s="52">
        <v>67.368019104003906</v>
      </c>
      <c r="D25" s="52">
        <v>53.025413513183594</v>
      </c>
      <c r="E25" s="52">
        <v>53.025413513183594</v>
      </c>
      <c r="F25" s="52">
        <v>47.378250122070312</v>
      </c>
      <c r="G25" s="52">
        <v>47.378250122070312</v>
      </c>
      <c r="I25" s="165" t="s">
        <v>209</v>
      </c>
      <c r="J25" s="169">
        <v>67.780815124511719</v>
      </c>
      <c r="K25" s="52">
        <v>67.780815124511719</v>
      </c>
      <c r="L25" s="52">
        <v>55.439361572265625</v>
      </c>
      <c r="M25" s="52">
        <v>55.439361572265625</v>
      </c>
      <c r="N25" s="52">
        <v>58.107406616210938</v>
      </c>
      <c r="O25" s="52">
        <v>58.107406616210938</v>
      </c>
    </row>
    <row r="26" spans="1:15" x14ac:dyDescent="0.2">
      <c r="A26" s="165" t="s">
        <v>304</v>
      </c>
      <c r="B26" s="169">
        <v>6.7738332748413086</v>
      </c>
      <c r="C26" s="52">
        <v>6.7738332748413086</v>
      </c>
      <c r="D26" s="52">
        <v>3.9229719638824463</v>
      </c>
      <c r="E26" s="52">
        <v>3.9229719638824463</v>
      </c>
      <c r="F26" s="52">
        <v>1.3301923274993896</v>
      </c>
      <c r="G26" s="52">
        <v>1.3301923274993896</v>
      </c>
      <c r="I26" s="165" t="s">
        <v>304</v>
      </c>
      <c r="J26" s="169">
        <v>0.82527440786361694</v>
      </c>
      <c r="K26" s="52">
        <v>0.82527440786361694</v>
      </c>
      <c r="L26" s="52">
        <v>1.3630763292312622</v>
      </c>
      <c r="M26" s="52">
        <v>1.3630763292312622</v>
      </c>
      <c r="N26" s="52">
        <v>0.62184739112854004</v>
      </c>
      <c r="O26" s="52">
        <v>0.62184739112854004</v>
      </c>
    </row>
    <row r="27" spans="1:15" x14ac:dyDescent="0.2">
      <c r="A27" s="168" t="s">
        <v>303</v>
      </c>
      <c r="B27" s="184">
        <v>22.655305367211842</v>
      </c>
      <c r="C27" s="75">
        <v>26.773705130287503</v>
      </c>
      <c r="D27" s="75">
        <v>23.062705432525153</v>
      </c>
      <c r="E27" s="75">
        <v>28.091552941017454</v>
      </c>
      <c r="F27" s="75">
        <v>22.917017528634247</v>
      </c>
      <c r="G27" s="75">
        <v>27.761153693804623</v>
      </c>
      <c r="I27" s="168" t="s">
        <v>303</v>
      </c>
      <c r="J27" s="184">
        <v>26.058484389824294</v>
      </c>
      <c r="K27" s="75">
        <v>29.20529747244116</v>
      </c>
      <c r="L27" s="75">
        <v>26.336098940183906</v>
      </c>
      <c r="M27" s="75">
        <v>29.671071390638527</v>
      </c>
      <c r="N27" s="75">
        <v>24.455429521987138</v>
      </c>
      <c r="O27" s="75">
        <v>26.8581347734705</v>
      </c>
    </row>
    <row r="28" spans="1:15" x14ac:dyDescent="0.2">
      <c r="A28" s="165" t="s">
        <v>315</v>
      </c>
      <c r="B28" s="169">
        <v>31.422758102416992</v>
      </c>
      <c r="C28" s="52">
        <v>2.0936050415039062</v>
      </c>
      <c r="D28" s="52">
        <v>24.100183486938477</v>
      </c>
      <c r="E28" s="52">
        <v>0.91758185625076294</v>
      </c>
      <c r="F28" s="52">
        <v>19.648078918457031</v>
      </c>
      <c r="G28" s="52">
        <v>0.77994823455810547</v>
      </c>
      <c r="I28" s="165" t="s">
        <v>315</v>
      </c>
      <c r="J28" s="169">
        <v>6.8077988624572754</v>
      </c>
      <c r="K28" s="52">
        <v>0.88680315017700195</v>
      </c>
      <c r="L28" s="52">
        <v>6.2173233032226562</v>
      </c>
      <c r="M28" s="52">
        <v>0.7365838885307312</v>
      </c>
      <c r="N28" s="52">
        <v>8.6547832489013672</v>
      </c>
      <c r="O28" s="52">
        <v>1.7143282890319824</v>
      </c>
    </row>
    <row r="29" spans="1:15" x14ac:dyDescent="0.2">
      <c r="A29" s="47" t="s">
        <v>293</v>
      </c>
      <c r="B29" s="89">
        <v>0.19273450970649719</v>
      </c>
      <c r="C29" s="53">
        <v>5.1403138786554337E-2</v>
      </c>
      <c r="D29" s="53">
        <v>0.66253769397735596</v>
      </c>
      <c r="E29" s="53">
        <v>0.10649707913398743</v>
      </c>
      <c r="F29" s="53">
        <v>3.3814895153045654</v>
      </c>
      <c r="G29" s="53">
        <v>2.0586417987942696E-2</v>
      </c>
      <c r="I29" s="47" t="s">
        <v>293</v>
      </c>
      <c r="J29" s="89">
        <v>0.79870098829269409</v>
      </c>
      <c r="K29" s="53">
        <v>5.4555725306272507E-2</v>
      </c>
      <c r="L29" s="53">
        <v>4.8724792897701263E-2</v>
      </c>
      <c r="M29" s="53">
        <v>0.158347487449646</v>
      </c>
      <c r="N29" s="53">
        <v>1.0649929046630859</v>
      </c>
      <c r="O29" s="53">
        <v>0.47413316369056702</v>
      </c>
    </row>
    <row r="31" spans="1:15" x14ac:dyDescent="0.2">
      <c r="A31" s="194" t="s">
        <v>7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  <c r="I31" s="194" t="s">
        <v>7</v>
      </c>
      <c r="J31" s="192" t="s">
        <v>277</v>
      </c>
      <c r="K31" s="193"/>
      <c r="L31" s="192" t="s">
        <v>278</v>
      </c>
      <c r="M31" s="193"/>
      <c r="N31" s="192" t="s">
        <v>279</v>
      </c>
      <c r="O31" s="193"/>
    </row>
    <row r="32" spans="1:15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  <c r="I32" s="195"/>
      <c r="J32" s="13" t="s">
        <v>228</v>
      </c>
      <c r="K32" s="56" t="s">
        <v>4</v>
      </c>
      <c r="L32" s="13" t="s">
        <v>228</v>
      </c>
      <c r="M32" s="56" t="s">
        <v>4</v>
      </c>
      <c r="N32" s="13" t="s">
        <v>228</v>
      </c>
      <c r="O32" s="56" t="s">
        <v>4</v>
      </c>
    </row>
    <row r="33" spans="1:15" x14ac:dyDescent="0.2">
      <c r="A33" s="46" t="s">
        <v>205</v>
      </c>
      <c r="B33" s="67">
        <v>0.998</v>
      </c>
      <c r="C33" s="54">
        <v>0.998</v>
      </c>
      <c r="D33" s="54">
        <v>0.998</v>
      </c>
      <c r="E33" s="54">
        <v>0.998</v>
      </c>
      <c r="F33" s="54">
        <v>0.998</v>
      </c>
      <c r="G33" s="54">
        <v>0.998</v>
      </c>
      <c r="I33" s="46" t="s">
        <v>205</v>
      </c>
      <c r="J33" s="67">
        <v>0.999</v>
      </c>
      <c r="K33" s="54">
        <v>0.999</v>
      </c>
      <c r="L33" s="54">
        <v>0.999</v>
      </c>
      <c r="M33" s="54">
        <v>0.999</v>
      </c>
      <c r="N33" s="54">
        <v>0.999</v>
      </c>
      <c r="O33" s="54">
        <v>0.999</v>
      </c>
    </row>
    <row r="34" spans="1:15" x14ac:dyDescent="0.2">
      <c r="A34" s="36" t="s">
        <v>204</v>
      </c>
      <c r="B34" s="110">
        <v>-3.3820000000000001</v>
      </c>
      <c r="C34" s="166">
        <v>-3.3820000000000001</v>
      </c>
      <c r="D34" s="166">
        <v>-3.3820000000000001</v>
      </c>
      <c r="E34" s="166">
        <v>-3.3820000000000001</v>
      </c>
      <c r="F34" s="166">
        <v>-3.3820000000000001</v>
      </c>
      <c r="G34" s="166">
        <v>-3.3820000000000001</v>
      </c>
      <c r="I34" s="36" t="s">
        <v>204</v>
      </c>
      <c r="J34" s="110">
        <v>-3.5579999999999998</v>
      </c>
      <c r="K34" s="166">
        <v>-3.5579999999999998</v>
      </c>
      <c r="L34" s="166">
        <v>-3.5579999999999998</v>
      </c>
      <c r="M34" s="166">
        <v>-3.5579999999999998</v>
      </c>
      <c r="N34" s="166">
        <v>-3.5579999999999998</v>
      </c>
      <c r="O34" s="166">
        <v>-3.5579999999999998</v>
      </c>
    </row>
    <row r="35" spans="1:15" x14ac:dyDescent="0.2">
      <c r="A35" s="36" t="s">
        <v>301</v>
      </c>
      <c r="B35" s="169">
        <v>28.174682998657225</v>
      </c>
      <c r="C35" s="169">
        <v>28.174682998657225</v>
      </c>
      <c r="D35" s="52">
        <v>28.174682998657225</v>
      </c>
      <c r="E35" s="52">
        <v>28.174682998657225</v>
      </c>
      <c r="F35" s="52">
        <v>28.174682998657225</v>
      </c>
      <c r="G35" s="52">
        <v>28.174682998657225</v>
      </c>
      <c r="I35" s="36" t="s">
        <v>301</v>
      </c>
      <c r="J35" s="169">
        <v>29.112530136108397</v>
      </c>
      <c r="K35" s="169">
        <v>29.112530136108397</v>
      </c>
      <c r="L35" s="52">
        <v>29.112530136108397</v>
      </c>
      <c r="M35" s="52">
        <v>29.112530136108397</v>
      </c>
      <c r="N35" s="52">
        <v>29.112530136108397</v>
      </c>
      <c r="O35" s="52">
        <v>29.112530136108397</v>
      </c>
    </row>
    <row r="36" spans="1:15" x14ac:dyDescent="0.2">
      <c r="A36" s="37" t="s">
        <v>300</v>
      </c>
      <c r="B36" s="170">
        <f>10^(-1/B34)-1</f>
        <v>0.97552726442114879</v>
      </c>
      <c r="C36" s="171">
        <f t="shared" ref="C36:G36" si="8">10^(-1/C34)-1</f>
        <v>0.97552726442114879</v>
      </c>
      <c r="D36" s="170">
        <f t="shared" si="8"/>
        <v>0.97552726442114879</v>
      </c>
      <c r="E36" s="170">
        <f t="shared" si="8"/>
        <v>0.97552726442114879</v>
      </c>
      <c r="F36" s="170">
        <f t="shared" si="8"/>
        <v>0.97552726442114879</v>
      </c>
      <c r="G36" s="171">
        <f t="shared" si="8"/>
        <v>0.97552726442114879</v>
      </c>
      <c r="I36" s="37" t="s">
        <v>300</v>
      </c>
      <c r="J36" s="170">
        <f>10^(-1/J34)-1</f>
        <v>0.91010294186956586</v>
      </c>
      <c r="K36" s="171">
        <f t="shared" ref="K36:O36" si="9">10^(-1/K34)-1</f>
        <v>0.91010294186956586</v>
      </c>
      <c r="L36" s="170">
        <f t="shared" si="9"/>
        <v>0.91010294186956586</v>
      </c>
      <c r="M36" s="170">
        <f t="shared" si="9"/>
        <v>0.91010294186956586</v>
      </c>
      <c r="N36" s="170">
        <f t="shared" si="9"/>
        <v>0.91010294186956586</v>
      </c>
      <c r="O36" s="171">
        <f t="shared" si="9"/>
        <v>0.91010294186956586</v>
      </c>
    </row>
    <row r="37" spans="1:15" x14ac:dyDescent="0.2">
      <c r="A37" s="50" t="s">
        <v>5</v>
      </c>
      <c r="B37" s="53">
        <f t="shared" ref="B37:G37" si="10">B42/B39/1.44</f>
        <v>0.30905922418173348</v>
      </c>
      <c r="C37" s="53">
        <f t="shared" si="10"/>
        <v>8.9937535527976926E-4</v>
      </c>
      <c r="D37" s="53">
        <f t="shared" si="10"/>
        <v>0.22278953828102158</v>
      </c>
      <c r="E37" s="53">
        <f t="shared" si="10"/>
        <v>8.6208690184280401E-3</v>
      </c>
      <c r="F37" s="53">
        <f t="shared" si="10"/>
        <v>0.29924982010052537</v>
      </c>
      <c r="G37" s="53">
        <f t="shared" si="10"/>
        <v>3.1582909855490662E-3</v>
      </c>
      <c r="I37" s="50" t="s">
        <v>5</v>
      </c>
      <c r="J37" s="53">
        <f t="shared" ref="J37:O37" si="11">J42/J39/1.44</f>
        <v>0.10003739878286097</v>
      </c>
      <c r="K37" s="53">
        <f t="shared" si="11"/>
        <v>6.5332615308799841E-4</v>
      </c>
      <c r="L37" s="53">
        <f t="shared" si="11"/>
        <v>7.0841014865845139E-2</v>
      </c>
      <c r="M37" s="53">
        <f t="shared" si="11"/>
        <v>4.1284597866998148E-3</v>
      </c>
      <c r="N37" s="53">
        <f t="shared" si="11"/>
        <v>6.5239286725282383E-2</v>
      </c>
      <c r="O37" s="53">
        <f t="shared" si="11"/>
        <v>1.4333828753231072E-3</v>
      </c>
    </row>
    <row r="38" spans="1:15" x14ac:dyDescent="0.2">
      <c r="A38" s="66" t="s">
        <v>302</v>
      </c>
      <c r="B38" s="88">
        <v>22.761581790484861</v>
      </c>
      <c r="C38" s="74">
        <v>22.761581790484861</v>
      </c>
      <c r="D38" s="74">
        <v>22.848473304076443</v>
      </c>
      <c r="E38" s="74">
        <v>22.848473304076443</v>
      </c>
      <c r="F38" s="74">
        <v>22.651540849293383</v>
      </c>
      <c r="G38" s="74">
        <v>22.651540849293383</v>
      </c>
      <c r="I38" s="66" t="s">
        <v>302</v>
      </c>
      <c r="J38" s="88">
        <v>23.48503674604985</v>
      </c>
      <c r="K38" s="74">
        <v>23.48503674604985</v>
      </c>
      <c r="L38" s="74">
        <v>23.384742851670332</v>
      </c>
      <c r="M38" s="74">
        <v>23.384742851670332</v>
      </c>
      <c r="N38" s="74">
        <v>23.375631732875533</v>
      </c>
      <c r="O38" s="74">
        <v>23.375631732875533</v>
      </c>
    </row>
    <row r="39" spans="1:15" x14ac:dyDescent="0.2">
      <c r="A39" s="165" t="s">
        <v>209</v>
      </c>
      <c r="B39" s="169">
        <v>39.862281799316406</v>
      </c>
      <c r="C39" s="52">
        <v>39.862281799316406</v>
      </c>
      <c r="D39" s="52">
        <v>37.572475433349609</v>
      </c>
      <c r="E39" s="52">
        <v>37.572475433349609</v>
      </c>
      <c r="F39" s="52">
        <v>42.963474273681641</v>
      </c>
      <c r="G39" s="52">
        <v>42.963474273681641</v>
      </c>
      <c r="I39" s="165" t="s">
        <v>209</v>
      </c>
      <c r="J39" s="169">
        <v>38.163230895996094</v>
      </c>
      <c r="K39" s="52">
        <v>38.163230895996094</v>
      </c>
      <c r="L39" s="52">
        <v>40.722404479980469</v>
      </c>
      <c r="M39" s="52">
        <v>40.722404479980469</v>
      </c>
      <c r="N39" s="52">
        <v>40.963226318359375</v>
      </c>
      <c r="O39" s="52">
        <v>40.963226318359375</v>
      </c>
    </row>
    <row r="40" spans="1:15" x14ac:dyDescent="0.2">
      <c r="A40" s="165" t="s">
        <v>304</v>
      </c>
      <c r="B40" s="169">
        <v>0.69738537073135376</v>
      </c>
      <c r="C40" s="52">
        <v>0.69738537073135376</v>
      </c>
      <c r="D40" s="52">
        <v>6.6933244466781616E-2</v>
      </c>
      <c r="E40" s="52">
        <v>6.6933244466781616E-2</v>
      </c>
      <c r="F40" s="52">
        <v>4.5747065544128418</v>
      </c>
      <c r="G40" s="52">
        <v>4.5747065544128418</v>
      </c>
      <c r="I40" s="165" t="s">
        <v>304</v>
      </c>
      <c r="J40" s="169">
        <v>2.7448105812072754</v>
      </c>
      <c r="K40" s="52">
        <v>2.7448105812072754</v>
      </c>
      <c r="L40" s="52">
        <v>0.64236652851104736</v>
      </c>
      <c r="M40" s="52">
        <v>0.64236652851104736</v>
      </c>
      <c r="N40" s="52">
        <v>2.3797876834869385</v>
      </c>
      <c r="O40" s="52">
        <v>2.3797876834869385</v>
      </c>
    </row>
    <row r="41" spans="1:15" x14ac:dyDescent="0.2">
      <c r="A41" s="168" t="s">
        <v>303</v>
      </c>
      <c r="B41" s="184">
        <v>23.950678778746539</v>
      </c>
      <c r="C41" s="75">
        <v>32.527771438254412</v>
      </c>
      <c r="D41" s="75">
        <v>24.518311164386404</v>
      </c>
      <c r="E41" s="75">
        <v>29.294857715972867</v>
      </c>
      <c r="F41" s="75">
        <v>23.888012258009866</v>
      </c>
      <c r="G41" s="75">
        <v>30.572811761031094</v>
      </c>
      <c r="I41" s="168" t="s">
        <v>303</v>
      </c>
      <c r="J41" s="184">
        <v>26.479005213825324</v>
      </c>
      <c r="K41" s="75">
        <v>34.253350303904625</v>
      </c>
      <c r="L41" s="75">
        <v>26.911975878014584</v>
      </c>
      <c r="M41" s="75">
        <v>31.304315191929543</v>
      </c>
      <c r="N41" s="75">
        <v>27.030154237591823</v>
      </c>
      <c r="O41" s="75">
        <v>32.929841237011559</v>
      </c>
    </row>
    <row r="42" spans="1:15" x14ac:dyDescent="0.2">
      <c r="A42" s="165" t="s">
        <v>206</v>
      </c>
      <c r="B42" s="169">
        <v>17.740520477294922</v>
      </c>
      <c r="C42" s="52">
        <v>5.1625661551952362E-2</v>
      </c>
      <c r="D42" s="52">
        <v>12.053886413574219</v>
      </c>
      <c r="E42" s="52">
        <v>0.46642664074897766</v>
      </c>
      <c r="F42" s="52">
        <v>18.513809204101602</v>
      </c>
      <c r="G42" s="52">
        <v>0.19539526104927063</v>
      </c>
      <c r="I42" s="165" t="s">
        <v>206</v>
      </c>
      <c r="J42" s="169">
        <v>5.4975605010986328</v>
      </c>
      <c r="K42" s="52">
        <v>3.5903573036193848E-2</v>
      </c>
      <c r="L42" s="52">
        <v>4.1541357040405273</v>
      </c>
      <c r="M42" s="52">
        <v>0.24209396541118622</v>
      </c>
      <c r="N42" s="52">
        <v>3.8482728004455566</v>
      </c>
      <c r="O42" s="52">
        <v>8.4551021456718445E-2</v>
      </c>
    </row>
    <row r="43" spans="1:15" x14ac:dyDescent="0.2">
      <c r="A43" s="47" t="s">
        <v>293</v>
      </c>
      <c r="B43" s="89">
        <v>1.0800383053719997E-2</v>
      </c>
      <c r="C43" s="53">
        <v>3.8622025400400162E-2</v>
      </c>
      <c r="D43" s="53">
        <v>3.3826049417257309E-2</v>
      </c>
      <c r="E43" s="53">
        <v>1.4671318233013153E-2</v>
      </c>
      <c r="F43" s="53">
        <v>3.9487988948822021</v>
      </c>
      <c r="G43" s="53">
        <v>4.6791937202215195E-2</v>
      </c>
      <c r="I43" s="47" t="s">
        <v>293</v>
      </c>
      <c r="J43" s="89">
        <v>1.2498732656240463E-2</v>
      </c>
      <c r="K43" s="53">
        <v>0</v>
      </c>
      <c r="L43" s="53">
        <v>0.194122314453125</v>
      </c>
      <c r="M43" s="53">
        <v>5.723552405834198E-2</v>
      </c>
      <c r="N43" s="53">
        <v>0.1065538078546524</v>
      </c>
      <c r="O43" s="53">
        <v>3.9551667869091034E-2</v>
      </c>
    </row>
    <row r="45" spans="1:15" x14ac:dyDescent="0.2">
      <c r="A45" s="194" t="s">
        <v>8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I45" s="194" t="s">
        <v>8</v>
      </c>
      <c r="J45" s="192" t="s">
        <v>277</v>
      </c>
      <c r="K45" s="193"/>
      <c r="L45" s="192" t="s">
        <v>278</v>
      </c>
      <c r="M45" s="193"/>
      <c r="N45" s="192" t="s">
        <v>279</v>
      </c>
      <c r="O45" s="193"/>
    </row>
    <row r="46" spans="1:15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I46" s="195"/>
      <c r="J46" s="13" t="s">
        <v>228</v>
      </c>
      <c r="K46" s="56" t="s">
        <v>4</v>
      </c>
      <c r="L46" s="13" t="s">
        <v>228</v>
      </c>
      <c r="M46" s="56" t="s">
        <v>4</v>
      </c>
      <c r="N46" s="13" t="s">
        <v>228</v>
      </c>
      <c r="O46" s="56" t="s">
        <v>4</v>
      </c>
    </row>
    <row r="47" spans="1:15" x14ac:dyDescent="0.2">
      <c r="A47" s="46" t="s">
        <v>205</v>
      </c>
      <c r="B47" s="87">
        <v>0.998</v>
      </c>
      <c r="C47" s="51">
        <v>0.998</v>
      </c>
      <c r="D47" s="51">
        <v>0.998</v>
      </c>
      <c r="E47" s="51">
        <v>0.998</v>
      </c>
      <c r="F47" s="51">
        <v>0.998</v>
      </c>
      <c r="G47" s="51">
        <v>0.998</v>
      </c>
      <c r="I47" s="46" t="s">
        <v>205</v>
      </c>
      <c r="J47" s="67">
        <v>0.999</v>
      </c>
      <c r="K47" s="54">
        <v>0.999</v>
      </c>
      <c r="L47" s="54">
        <v>0.999</v>
      </c>
      <c r="M47" s="54">
        <v>0.999</v>
      </c>
      <c r="N47" s="54">
        <v>0.998</v>
      </c>
      <c r="O47" s="54">
        <v>0.998</v>
      </c>
    </row>
    <row r="48" spans="1:15" x14ac:dyDescent="0.2">
      <c r="A48" s="36" t="s">
        <v>204</v>
      </c>
      <c r="B48" s="169">
        <v>-3.407</v>
      </c>
      <c r="C48" s="169">
        <v>-3.407</v>
      </c>
      <c r="D48" s="169">
        <v>-3.407</v>
      </c>
      <c r="E48" s="169">
        <v>-3.407</v>
      </c>
      <c r="F48" s="52">
        <v>-3.4609999999999999</v>
      </c>
      <c r="G48" s="52">
        <v>-3.4609999999999999</v>
      </c>
      <c r="I48" s="36" t="s">
        <v>204</v>
      </c>
      <c r="J48" s="110">
        <v>-3.4449999999999998</v>
      </c>
      <c r="K48" s="166">
        <v>-3.4449999999999998</v>
      </c>
      <c r="L48" s="166">
        <v>-3.4449999999999998</v>
      </c>
      <c r="M48" s="166">
        <v>-3.4449999999999998</v>
      </c>
      <c r="N48" s="166">
        <v>-3.4159999999999999</v>
      </c>
      <c r="O48" s="166">
        <v>-3.4159999999999999</v>
      </c>
    </row>
    <row r="49" spans="1:18" x14ac:dyDescent="0.2">
      <c r="A49" s="36" t="s">
        <v>301</v>
      </c>
      <c r="B49" s="169">
        <v>27.737771415710448</v>
      </c>
      <c r="C49" s="52">
        <v>27.737771415710448</v>
      </c>
      <c r="D49" s="52">
        <v>27.737771415710448</v>
      </c>
      <c r="E49" s="52">
        <v>27.737771415710448</v>
      </c>
      <c r="F49" s="52">
        <v>28.061450195312499</v>
      </c>
      <c r="G49" s="52">
        <v>28.061450195312499</v>
      </c>
      <c r="I49" s="36" t="s">
        <v>301</v>
      </c>
      <c r="J49" s="169">
        <v>27.396224403381346</v>
      </c>
      <c r="K49" s="52">
        <v>27.396224403381346</v>
      </c>
      <c r="L49" s="52">
        <v>27.396224403381346</v>
      </c>
      <c r="M49" s="52">
        <v>27.396224403381346</v>
      </c>
      <c r="N49" s="52">
        <v>27.500366020202637</v>
      </c>
      <c r="O49" s="52">
        <v>27.500366020202637</v>
      </c>
    </row>
    <row r="50" spans="1:18" x14ac:dyDescent="0.2">
      <c r="A50" s="37" t="s">
        <v>300</v>
      </c>
      <c r="B50" s="170">
        <f>10^(-1/B48)-1</f>
        <v>0.96568242575397023</v>
      </c>
      <c r="C50" s="170">
        <f t="shared" ref="C50:G50" si="12">10^(-1/C48)-1</f>
        <v>0.96568242575397023</v>
      </c>
      <c r="D50" s="170">
        <f t="shared" si="12"/>
        <v>0.96568242575397023</v>
      </c>
      <c r="E50" s="170">
        <f t="shared" si="12"/>
        <v>0.96568242575397023</v>
      </c>
      <c r="F50" s="170">
        <f t="shared" si="12"/>
        <v>0.94506372373594072</v>
      </c>
      <c r="G50" s="171">
        <f t="shared" si="12"/>
        <v>0.94506372373594072</v>
      </c>
      <c r="I50" s="37" t="s">
        <v>300</v>
      </c>
      <c r="J50" s="170">
        <f>10^(-1/J48)-1</f>
        <v>0.9510830767877001</v>
      </c>
      <c r="K50" s="170">
        <f t="shared" ref="K50:O50" si="13">10^(-1/K48)-1</f>
        <v>0.9510830767877001</v>
      </c>
      <c r="L50" s="170">
        <f t="shared" si="13"/>
        <v>0.9510830767877001</v>
      </c>
      <c r="M50" s="170">
        <f t="shared" si="13"/>
        <v>0.9510830767877001</v>
      </c>
      <c r="N50" s="170">
        <f t="shared" si="13"/>
        <v>0.9621854311612521</v>
      </c>
      <c r="O50" s="171">
        <f t="shared" si="13"/>
        <v>0.9621854311612521</v>
      </c>
    </row>
    <row r="51" spans="1:18" x14ac:dyDescent="0.2">
      <c r="A51" s="50" t="s">
        <v>5</v>
      </c>
      <c r="B51" s="53">
        <f t="shared" ref="B51:G51" si="14">B56/B53/1.44</f>
        <v>0.167235522045275</v>
      </c>
      <c r="C51" s="53">
        <f t="shared" si="14"/>
        <v>3.3334017758034117E-3</v>
      </c>
      <c r="D51" s="53">
        <f t="shared" si="14"/>
        <v>0.12700183334717047</v>
      </c>
      <c r="E51" s="53">
        <f t="shared" si="14"/>
        <v>2.825556970221669E-3</v>
      </c>
      <c r="F51" s="53">
        <f t="shared" si="14"/>
        <v>9.546611626563635E-2</v>
      </c>
      <c r="G51" s="53">
        <f t="shared" si="14"/>
        <v>9.5513163470045031E-4</v>
      </c>
      <c r="I51" s="50" t="s">
        <v>5</v>
      </c>
      <c r="J51" s="53">
        <f t="shared" ref="J51:O51" si="15">J56/J53/1.44</f>
        <v>3.6324918182113142E-2</v>
      </c>
      <c r="K51" s="53">
        <f t="shared" si="15"/>
        <v>2.5214932406014603E-3</v>
      </c>
      <c r="L51" s="53">
        <f t="shared" si="15"/>
        <v>3.1089047746435724E-2</v>
      </c>
      <c r="M51" s="53">
        <f t="shared" si="15"/>
        <v>3.9099771505482304E-3</v>
      </c>
      <c r="N51" s="53">
        <f t="shared" si="15"/>
        <v>1.8612028705684975E-2</v>
      </c>
      <c r="O51" s="53">
        <f t="shared" si="15"/>
        <v>2.5141082223838832E-3</v>
      </c>
    </row>
    <row r="52" spans="1:18" x14ac:dyDescent="0.2">
      <c r="A52" s="66" t="s">
        <v>302</v>
      </c>
      <c r="B52" s="88">
        <v>21.942954119692171</v>
      </c>
      <c r="C52" s="74">
        <v>21.942954119692171</v>
      </c>
      <c r="D52" s="74">
        <v>22.098809152405494</v>
      </c>
      <c r="E52" s="74">
        <v>22.098809152405494</v>
      </c>
      <c r="F52" s="74">
        <v>21.912940334761394</v>
      </c>
      <c r="G52" s="74">
        <v>21.912940334761394</v>
      </c>
      <c r="I52" s="66" t="s">
        <v>302</v>
      </c>
      <c r="J52" s="88">
        <v>21.721762380955216</v>
      </c>
      <c r="K52" s="74">
        <v>21.721762380955216</v>
      </c>
      <c r="L52" s="74">
        <v>21.752631903987346</v>
      </c>
      <c r="M52" s="74">
        <v>21.752631903987346</v>
      </c>
      <c r="N52" s="74">
        <v>21.616601718191419</v>
      </c>
      <c r="O52" s="74">
        <v>21.616601718191419</v>
      </c>
      <c r="R52" s="5"/>
    </row>
    <row r="53" spans="1:18" x14ac:dyDescent="0.2">
      <c r="A53" s="165" t="s">
        <v>209</v>
      </c>
      <c r="B53" s="169">
        <v>50.217636108398438</v>
      </c>
      <c r="C53" s="52">
        <v>50.217636108398438</v>
      </c>
      <c r="D53" s="52">
        <v>45.197116851806641</v>
      </c>
      <c r="E53" s="52">
        <v>45.197116851806641</v>
      </c>
      <c r="F53" s="52">
        <v>59.774028778076172</v>
      </c>
      <c r="G53" s="52">
        <v>59.774028778076172</v>
      </c>
      <c r="I53" s="165" t="s">
        <v>209</v>
      </c>
      <c r="J53" s="169">
        <v>44.377086639404297</v>
      </c>
      <c r="K53" s="52">
        <v>44.377086639404297</v>
      </c>
      <c r="L53" s="52">
        <v>43.470848083496094</v>
      </c>
      <c r="M53" s="52">
        <v>43.470848083496094</v>
      </c>
      <c r="N53" s="52">
        <v>52.773200988769531</v>
      </c>
      <c r="O53" s="52">
        <v>52.773200988769531</v>
      </c>
      <c r="R53" s="5"/>
    </row>
    <row r="54" spans="1:18" x14ac:dyDescent="0.2">
      <c r="A54" s="165" t="s">
        <v>304</v>
      </c>
      <c r="B54" s="169">
        <v>0.91008329391479492</v>
      </c>
      <c r="C54" s="52">
        <v>0.91008329391479492</v>
      </c>
      <c r="D54" s="52">
        <v>1.4898539781570435</v>
      </c>
      <c r="E54" s="52">
        <v>1.4898539781570435</v>
      </c>
      <c r="F54" s="52">
        <v>0.98062294721603394</v>
      </c>
      <c r="G54" s="52">
        <v>0.98062294721603394</v>
      </c>
      <c r="I54" s="165" t="s">
        <v>304</v>
      </c>
      <c r="J54" s="169">
        <v>1.1184600591659546</v>
      </c>
      <c r="K54" s="52">
        <v>1.1184600591659546</v>
      </c>
      <c r="L54" s="52">
        <v>2.8138799667358398</v>
      </c>
      <c r="M54" s="52">
        <v>2.8138799667358398</v>
      </c>
      <c r="N54" s="52">
        <v>0.13236942887306213</v>
      </c>
      <c r="O54" s="52">
        <v>0.13236942887306213</v>
      </c>
      <c r="R54" s="5"/>
    </row>
    <row r="55" spans="1:18" x14ac:dyDescent="0.2">
      <c r="A55" s="168" t="s">
        <v>303</v>
      </c>
      <c r="B55" s="184">
        <v>24.049532806668939</v>
      </c>
      <c r="C55" s="75">
        <v>29.842934843173829</v>
      </c>
      <c r="D55" s="75">
        <v>24.612587504881681</v>
      </c>
      <c r="E55" s="75">
        <v>30.243356581568801</v>
      </c>
      <c r="F55" s="75">
        <v>24.895589477930251</v>
      </c>
      <c r="G55" s="75">
        <v>31.816848912412965</v>
      </c>
      <c r="I55" s="168" t="s">
        <v>303</v>
      </c>
      <c r="J55" s="184">
        <v>26.136298594452501</v>
      </c>
      <c r="K55" s="75">
        <v>30.127492446169196</v>
      </c>
      <c r="L55" s="75">
        <v>26.400040557293362</v>
      </c>
      <c r="M55" s="75">
        <v>29.502032932759313</v>
      </c>
      <c r="N55" s="75">
        <v>26.986020119255087</v>
      </c>
      <c r="O55" s="75">
        <v>29.955923809116978</v>
      </c>
    </row>
    <row r="56" spans="1:18" x14ac:dyDescent="0.2">
      <c r="A56" s="165" t="s">
        <v>206</v>
      </c>
      <c r="B56" s="169">
        <v>12.093368530273438</v>
      </c>
      <c r="C56" s="52">
        <v>0.24104960262775421</v>
      </c>
      <c r="D56" s="52">
        <v>8.2657680511474609</v>
      </c>
      <c r="E56" s="52">
        <v>0.18389812111854553</v>
      </c>
      <c r="F56" s="52">
        <v>8.2172079086303711</v>
      </c>
      <c r="G56" s="52">
        <v>8.2212574779987335E-2</v>
      </c>
      <c r="I56" s="165" t="s">
        <v>206</v>
      </c>
      <c r="J56" s="169">
        <v>2.3212714195251465</v>
      </c>
      <c r="K56" s="52">
        <v>0.16113099455833435</v>
      </c>
      <c r="L56" s="52">
        <v>1.9461128711700439</v>
      </c>
      <c r="M56" s="52">
        <v>0.24475683271884918</v>
      </c>
      <c r="N56" s="52">
        <v>1.4143915176391602</v>
      </c>
      <c r="O56" s="52">
        <v>0.19105565547943115</v>
      </c>
    </row>
    <row r="57" spans="1:18" x14ac:dyDescent="0.2">
      <c r="A57" s="47" t="s">
        <v>293</v>
      </c>
      <c r="B57" s="89">
        <v>0.15959899127483368</v>
      </c>
      <c r="C57" s="53">
        <v>1.9749823957681656E-2</v>
      </c>
      <c r="D57" s="53">
        <v>0.21901862323284149</v>
      </c>
      <c r="E57" s="53">
        <v>7.100637536495924E-3</v>
      </c>
      <c r="F57" s="53">
        <v>0.78885412216186523</v>
      </c>
      <c r="G57" s="53">
        <v>2.533390186727047E-2</v>
      </c>
      <c r="I57" s="47" t="s">
        <v>293</v>
      </c>
      <c r="J57" s="89">
        <v>0.19332000613212585</v>
      </c>
      <c r="K57" s="53">
        <v>2.6870470494031906E-2</v>
      </c>
      <c r="L57" s="53">
        <v>3.4782193601131439E-2</v>
      </c>
      <c r="M57" s="53">
        <v>0</v>
      </c>
      <c r="N57" s="53">
        <v>0.17535971105098724</v>
      </c>
      <c r="O57" s="53">
        <v>9.4471109332516789E-4</v>
      </c>
    </row>
    <row r="59" spans="1:18" x14ac:dyDescent="0.2">
      <c r="A59" s="194" t="s">
        <v>9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  <c r="I59" s="194" t="s">
        <v>9</v>
      </c>
      <c r="J59" s="192" t="s">
        <v>277</v>
      </c>
      <c r="K59" s="193"/>
      <c r="L59" s="192" t="s">
        <v>278</v>
      </c>
      <c r="M59" s="193"/>
      <c r="N59" s="192" t="s">
        <v>279</v>
      </c>
      <c r="O59" s="193"/>
    </row>
    <row r="60" spans="1:18" x14ac:dyDescent="0.2">
      <c r="A60" s="195"/>
      <c r="B60" s="13" t="s">
        <v>228</v>
      </c>
      <c r="C60" s="56" t="s">
        <v>4</v>
      </c>
      <c r="D60" s="13" t="s">
        <v>228</v>
      </c>
      <c r="E60" s="56" t="s">
        <v>4</v>
      </c>
      <c r="F60" s="13" t="s">
        <v>228</v>
      </c>
      <c r="G60" s="56" t="s">
        <v>4</v>
      </c>
      <c r="I60" s="195"/>
      <c r="J60" s="13" t="s">
        <v>228</v>
      </c>
      <c r="K60" s="56" t="s">
        <v>4</v>
      </c>
      <c r="L60" s="13" t="s">
        <v>228</v>
      </c>
      <c r="M60" s="56" t="s">
        <v>4</v>
      </c>
      <c r="N60" s="13" t="s">
        <v>228</v>
      </c>
      <c r="O60" s="56" t="s">
        <v>4</v>
      </c>
    </row>
    <row r="61" spans="1:18" x14ac:dyDescent="0.2">
      <c r="A61" s="46" t="s">
        <v>205</v>
      </c>
      <c r="B61" s="87">
        <v>0.999</v>
      </c>
      <c r="C61" s="51">
        <v>0.999</v>
      </c>
      <c r="D61" s="51">
        <v>0.999</v>
      </c>
      <c r="E61" s="51">
        <v>0.999</v>
      </c>
      <c r="F61" s="51">
        <v>0.999</v>
      </c>
      <c r="G61" s="51">
        <v>0.999</v>
      </c>
      <c r="I61" s="46" t="s">
        <v>205</v>
      </c>
      <c r="J61" s="87">
        <v>0.999</v>
      </c>
      <c r="K61" s="51">
        <v>0.999</v>
      </c>
      <c r="L61" s="51">
        <v>0.999</v>
      </c>
      <c r="M61" s="51">
        <v>0.999</v>
      </c>
      <c r="N61" s="51">
        <v>0.999</v>
      </c>
      <c r="O61" s="51">
        <v>0.999</v>
      </c>
    </row>
    <row r="62" spans="1:18" x14ac:dyDescent="0.2">
      <c r="A62" s="36" t="s">
        <v>204</v>
      </c>
      <c r="B62" s="169">
        <v>-3.4420000000000002</v>
      </c>
      <c r="C62" s="169">
        <v>-3.4420000000000002</v>
      </c>
      <c r="D62" s="169">
        <v>-3.4420000000000002</v>
      </c>
      <c r="E62" s="169">
        <v>-3.4420000000000002</v>
      </c>
      <c r="F62" s="52">
        <v>-3.4420000000000002</v>
      </c>
      <c r="G62" s="52">
        <v>-3.4420000000000002</v>
      </c>
      <c r="I62" s="36" t="s">
        <v>204</v>
      </c>
      <c r="J62" s="169">
        <v>-3.6</v>
      </c>
      <c r="K62" s="169">
        <v>-3.6</v>
      </c>
      <c r="L62" s="169">
        <v>-3.6</v>
      </c>
      <c r="M62" s="169">
        <v>-3.6</v>
      </c>
      <c r="N62" s="52">
        <v>-3.6</v>
      </c>
      <c r="O62" s="52">
        <v>-3.6</v>
      </c>
    </row>
    <row r="63" spans="1:18" x14ac:dyDescent="0.2">
      <c r="A63" s="36" t="s">
        <v>301</v>
      </c>
      <c r="B63" s="169">
        <v>28.125702476501466</v>
      </c>
      <c r="C63" s="52">
        <v>28.125702476501466</v>
      </c>
      <c r="D63" s="52">
        <v>28.125702476501466</v>
      </c>
      <c r="E63" s="52">
        <v>28.125702476501466</v>
      </c>
      <c r="F63" s="52">
        <v>28.125702476501466</v>
      </c>
      <c r="G63" s="52">
        <v>28.125702476501466</v>
      </c>
      <c r="I63" s="36" t="s">
        <v>301</v>
      </c>
      <c r="J63" s="169">
        <v>29.385394859313962</v>
      </c>
      <c r="K63" s="52">
        <v>29.385394859313962</v>
      </c>
      <c r="L63" s="52">
        <v>29.385394859313962</v>
      </c>
      <c r="M63" s="52">
        <v>29.385394859313962</v>
      </c>
      <c r="N63" s="52">
        <v>29.385394859313962</v>
      </c>
      <c r="O63" s="52">
        <v>29.385394859313962</v>
      </c>
    </row>
    <row r="64" spans="1:18" x14ac:dyDescent="0.2">
      <c r="A64" s="37" t="s">
        <v>300</v>
      </c>
      <c r="B64" s="170">
        <f>10^(-1/B62)-1</f>
        <v>0.9522200209064966</v>
      </c>
      <c r="C64" s="170">
        <f t="shared" ref="C64:G64" si="16">10^(-1/C62)-1</f>
        <v>0.9522200209064966</v>
      </c>
      <c r="D64" s="170">
        <f t="shared" si="16"/>
        <v>0.9522200209064966</v>
      </c>
      <c r="E64" s="170">
        <f t="shared" si="16"/>
        <v>0.9522200209064966</v>
      </c>
      <c r="F64" s="170">
        <f t="shared" si="16"/>
        <v>0.9522200209064966</v>
      </c>
      <c r="G64" s="171">
        <f t="shared" si="16"/>
        <v>0.9522200209064966</v>
      </c>
      <c r="I64" s="37" t="s">
        <v>300</v>
      </c>
      <c r="J64" s="170">
        <f>10^(-1/J62)-1</f>
        <v>0.89573565240637598</v>
      </c>
      <c r="K64" s="170">
        <f t="shared" ref="K64:O64" si="17">10^(-1/K62)-1</f>
        <v>0.89573565240637598</v>
      </c>
      <c r="L64" s="170">
        <f t="shared" si="17"/>
        <v>0.89573565240637598</v>
      </c>
      <c r="M64" s="170">
        <f t="shared" si="17"/>
        <v>0.89573565240637598</v>
      </c>
      <c r="N64" s="170">
        <f t="shared" si="17"/>
        <v>0.89573565240637598</v>
      </c>
      <c r="O64" s="171">
        <f t="shared" si="17"/>
        <v>0.89573565240637598</v>
      </c>
    </row>
    <row r="65" spans="1:15" x14ac:dyDescent="0.2">
      <c r="A65" s="50" t="s">
        <v>5</v>
      </c>
      <c r="B65" s="53">
        <f t="shared" ref="B65:G65" si="18">B70/B67/1.44</f>
        <v>0.16512737452718004</v>
      </c>
      <c r="C65" s="53">
        <f t="shared" si="18"/>
        <v>5.6199267672917873E-3</v>
      </c>
      <c r="D65" s="53">
        <f t="shared" si="18"/>
        <v>0.21709479562611814</v>
      </c>
      <c r="E65" s="53">
        <f t="shared" si="18"/>
        <v>5.3279325822087808E-3</v>
      </c>
      <c r="F65" s="53">
        <f t="shared" si="18"/>
        <v>0.14187565833215288</v>
      </c>
      <c r="G65" s="53">
        <f t="shared" si="18"/>
        <v>5.2695844393752531E-3</v>
      </c>
      <c r="I65" s="50" t="s">
        <v>5</v>
      </c>
      <c r="J65" s="53">
        <f t="shared" ref="J65:O65" si="19">J70/J67/1.44</f>
        <v>2.5454858055271343E-2</v>
      </c>
      <c r="K65" s="53">
        <f t="shared" si="19"/>
        <v>2.4736063811482585E-3</v>
      </c>
      <c r="L65" s="53">
        <f t="shared" si="19"/>
        <v>1.5287216542753971E-2</v>
      </c>
      <c r="M65" s="53">
        <f t="shared" si="19"/>
        <v>2.3157208826262857E-3</v>
      </c>
      <c r="N65" s="53">
        <f t="shared" si="19"/>
        <v>2.3769832378493467E-2</v>
      </c>
      <c r="O65" s="53">
        <f t="shared" si="19"/>
        <v>5.1428211443011384E-3</v>
      </c>
    </row>
    <row r="66" spans="1:15" x14ac:dyDescent="0.2">
      <c r="A66" s="66" t="s">
        <v>302</v>
      </c>
      <c r="B66" s="88">
        <v>22.150445389914271</v>
      </c>
      <c r="C66" s="74">
        <v>22.150445389914271</v>
      </c>
      <c r="D66" s="74">
        <v>22.633710794448717</v>
      </c>
      <c r="E66" s="74">
        <v>22.633710794448717</v>
      </c>
      <c r="F66" s="74">
        <v>22.167718220177754</v>
      </c>
      <c r="G66" s="74">
        <v>22.167718220177754</v>
      </c>
      <c r="I66" s="66" t="s">
        <v>302</v>
      </c>
      <c r="J66" s="88">
        <v>22.973412137591602</v>
      </c>
      <c r="K66" s="74">
        <v>22.973412137591602</v>
      </c>
      <c r="L66" s="74">
        <v>23.314411984301479</v>
      </c>
      <c r="M66" s="74">
        <v>23.314411984301479</v>
      </c>
      <c r="N66" s="74">
        <v>23.082496460071738</v>
      </c>
      <c r="O66" s="74">
        <v>23.082496460071738</v>
      </c>
    </row>
    <row r="67" spans="1:15" x14ac:dyDescent="0.2">
      <c r="A67" s="165" t="s">
        <v>209</v>
      </c>
      <c r="B67" s="169">
        <v>54.448265075683594</v>
      </c>
      <c r="C67" s="52">
        <v>54.448265075683594</v>
      </c>
      <c r="D67" s="52">
        <v>39.407741546630859</v>
      </c>
      <c r="E67" s="52">
        <v>39.407741546630859</v>
      </c>
      <c r="F67" s="52">
        <v>53.822738647460938</v>
      </c>
      <c r="G67" s="52">
        <v>53.822738647460938</v>
      </c>
      <c r="I67" s="165" t="s">
        <v>209</v>
      </c>
      <c r="J67" s="169">
        <v>60.409648895263672</v>
      </c>
      <c r="K67" s="52">
        <v>60.409648895263672</v>
      </c>
      <c r="L67" s="52">
        <v>48.571792602539062</v>
      </c>
      <c r="M67" s="52">
        <v>48.571792602539062</v>
      </c>
      <c r="N67" s="52">
        <v>56.338478088378906</v>
      </c>
      <c r="O67" s="52">
        <v>56.338478088378906</v>
      </c>
    </row>
    <row r="68" spans="1:15" x14ac:dyDescent="0.2">
      <c r="A68" s="165" t="s">
        <v>304</v>
      </c>
      <c r="B68" s="169">
        <v>1.1741775088012218E-2</v>
      </c>
      <c r="C68" s="52">
        <v>1.1741775088012218E-2</v>
      </c>
      <c r="D68" s="52">
        <v>4.3149847984313965</v>
      </c>
      <c r="E68" s="52">
        <v>4.3149847984313965</v>
      </c>
      <c r="F68" s="52">
        <v>2.1408953666687012</v>
      </c>
      <c r="G68" s="52">
        <v>2.1408953666687012</v>
      </c>
      <c r="I68" s="165" t="s">
        <v>304</v>
      </c>
      <c r="J68" s="169">
        <v>0.97304868698120117</v>
      </c>
      <c r="K68" s="52">
        <v>0.97304868698120117</v>
      </c>
      <c r="L68" s="52">
        <v>1.4809768199920654</v>
      </c>
      <c r="M68" s="52">
        <v>1.4809768199920654</v>
      </c>
      <c r="N68" s="52">
        <v>6.0127705335617065E-2</v>
      </c>
      <c r="O68" s="52">
        <v>6.0127705335617065E-2</v>
      </c>
    </row>
    <row r="69" spans="1:15" x14ac:dyDescent="0.2">
      <c r="A69" s="168" t="s">
        <v>303</v>
      </c>
      <c r="B69" s="184">
        <v>24.297628433183053</v>
      </c>
      <c r="C69" s="75">
        <v>29.350788772939488</v>
      </c>
      <c r="D69" s="75">
        <v>24.37187981946202</v>
      </c>
      <c r="E69" s="75">
        <v>29.913811979708434</v>
      </c>
      <c r="F69" s="75">
        <v>24.541767565841134</v>
      </c>
      <c r="G69" s="75">
        <v>29.464280263724739</v>
      </c>
      <c r="I69" s="168" t="s">
        <v>303</v>
      </c>
      <c r="J69" s="184">
        <v>28.142532719452422</v>
      </c>
      <c r="K69" s="75">
        <v>31.787317032736688</v>
      </c>
      <c r="L69" s="75">
        <v>29.280724710179509</v>
      </c>
      <c r="M69" s="75">
        <v>32.231436649440404</v>
      </c>
      <c r="N69" s="75">
        <v>28.358697459568948</v>
      </c>
      <c r="O69" s="75">
        <v>30.752066373638193</v>
      </c>
    </row>
    <row r="70" spans="1:15" x14ac:dyDescent="0.2">
      <c r="A70" s="165" t="s">
        <v>206</v>
      </c>
      <c r="B70" s="169">
        <v>12.946894645690918</v>
      </c>
      <c r="C70" s="52">
        <v>0.44063317775726318</v>
      </c>
      <c r="D70" s="52">
        <v>12.319510459899902</v>
      </c>
      <c r="E70" s="52">
        <v>0.30234497785568237</v>
      </c>
      <c r="F70" s="52">
        <v>10.996036529541016</v>
      </c>
      <c r="G70" s="52">
        <v>0.40841779112815857</v>
      </c>
      <c r="I70" s="165" t="s">
        <v>206</v>
      </c>
      <c r="J70" s="169">
        <v>2.2143154144287109</v>
      </c>
      <c r="K70" s="52">
        <v>0.21517875790596008</v>
      </c>
      <c r="L70" s="52">
        <v>1.0692396163940401</v>
      </c>
      <c r="M70" s="52">
        <v>0.16196934878826141</v>
      </c>
      <c r="N70" s="52">
        <v>1.9283849000930786</v>
      </c>
      <c r="O70" s="52">
        <v>0.41722375154495239</v>
      </c>
    </row>
    <row r="71" spans="1:15" x14ac:dyDescent="0.2">
      <c r="A71" s="47" t="s">
        <v>293</v>
      </c>
      <c r="B71" s="89">
        <v>0.89107471704483032</v>
      </c>
      <c r="C71" s="53">
        <v>7.6051779091358185E-2</v>
      </c>
      <c r="D71" s="53">
        <v>0.1223485916852951</v>
      </c>
      <c r="E71" s="53">
        <v>5.1886986941099167E-2</v>
      </c>
      <c r="F71" s="53">
        <v>1.5765618532896042E-2</v>
      </c>
      <c r="G71" s="53">
        <v>3.0604512430727482E-3</v>
      </c>
      <c r="I71" s="47" t="s">
        <v>293</v>
      </c>
      <c r="J71" s="89">
        <v>0.17855647206306458</v>
      </c>
      <c r="K71" s="53">
        <v>6.3125893473625183E-2</v>
      </c>
      <c r="L71" s="53">
        <v>0.34623080492019653</v>
      </c>
      <c r="M71" s="53">
        <v>6.1456426046788692E-3</v>
      </c>
      <c r="N71" s="53">
        <v>0.3506723940372467</v>
      </c>
      <c r="O71" s="53">
        <v>9.9028442054986954E-3</v>
      </c>
    </row>
    <row r="73" spans="1:15" x14ac:dyDescent="0.2">
      <c r="A73" s="190" t="s">
        <v>284</v>
      </c>
      <c r="B73" s="192" t="s">
        <v>10</v>
      </c>
      <c r="C73" s="193"/>
      <c r="D73" s="192" t="s">
        <v>11</v>
      </c>
      <c r="E73" s="193"/>
      <c r="I73" s="190" t="s">
        <v>282</v>
      </c>
      <c r="J73" s="192" t="s">
        <v>10</v>
      </c>
      <c r="K73" s="193"/>
      <c r="L73" s="192" t="s">
        <v>11</v>
      </c>
      <c r="M73" s="193"/>
    </row>
    <row r="74" spans="1:15" x14ac:dyDescent="0.2">
      <c r="A74" s="191"/>
      <c r="B74" s="13" t="s">
        <v>3</v>
      </c>
      <c r="C74" s="56" t="s">
        <v>4</v>
      </c>
      <c r="D74" s="25" t="s">
        <v>3</v>
      </c>
      <c r="E74" s="56" t="s">
        <v>4</v>
      </c>
      <c r="I74" s="191"/>
      <c r="J74" s="13" t="s">
        <v>3</v>
      </c>
      <c r="K74" s="56" t="s">
        <v>4</v>
      </c>
      <c r="L74" s="25" t="s">
        <v>3</v>
      </c>
      <c r="M74" s="56" t="s">
        <v>4</v>
      </c>
    </row>
    <row r="75" spans="1:15" x14ac:dyDescent="0.2">
      <c r="A75" s="2" t="s">
        <v>2</v>
      </c>
      <c r="B75" s="147">
        <f>AVERAGE(B9,D9,F9)</f>
        <v>0.14928390426762014</v>
      </c>
      <c r="C75" s="147">
        <f>AVERAGE(C9,E9,G9)</f>
        <v>5.6170385592926751E-3</v>
      </c>
      <c r="D75" s="147">
        <f>_xlfn.STDEV.S(B9,D9,F9)/SQRT(COUNT(B9,D9,F9))</f>
        <v>2.3966848679237537E-2</v>
      </c>
      <c r="E75" s="147">
        <f>_xlfn.STDEV.S(C9,E9,G9)/SQRT(COUNT(C9,E9,G9))</f>
        <v>9.2197656077077012E-4</v>
      </c>
      <c r="I75" s="2" t="s">
        <v>2</v>
      </c>
      <c r="J75" s="147">
        <f>AVERAGE(J9,L9,N9)</f>
        <v>1.7638191729751736E-2</v>
      </c>
      <c r="K75" s="147">
        <f>AVERAGE(K9,M9,O9)</f>
        <v>5.2412814670004413E-3</v>
      </c>
      <c r="L75" s="147">
        <f>_xlfn.STDEV.S(J9,L9,N9)/SQRT(COUNT(J9,L9,N9))</f>
        <v>2.3642068254596427E-3</v>
      </c>
      <c r="M75" s="147">
        <f>_xlfn.STDEV.S(K9,M9,O9)/SQRT(COUNT(K9,M9,O9))</f>
        <v>1.0187211412276622E-3</v>
      </c>
    </row>
    <row r="76" spans="1:15" x14ac:dyDescent="0.2">
      <c r="A76" s="4" t="s">
        <v>6</v>
      </c>
      <c r="B76" s="147">
        <f>AVERAGE(B23,D23,F23)</f>
        <v>0.30917675510770609</v>
      </c>
      <c r="C76" s="147">
        <f>AVERAGE(C23,E23,G23)</f>
        <v>1.5010152968166443E-2</v>
      </c>
      <c r="D76" s="147">
        <f>_xlfn.STDEV.S(B23,D23,F23)/SQRT(COUNT(B23,D23,F23))</f>
        <v>1.085968961634212E-2</v>
      </c>
      <c r="E76" s="147">
        <f>_xlfn.STDEV.S(C23,E23,G23)/SQRT(COUNT(C23,E23,G23))</f>
        <v>3.289932683838032E-3</v>
      </c>
      <c r="I76" s="4" t="s">
        <v>6</v>
      </c>
      <c r="J76" s="147">
        <f>AVERAGE(J23,L23,N23)</f>
        <v>8.3687357708869411E-2</v>
      </c>
      <c r="K76" s="147">
        <f>AVERAGE(K23,M23,O23)</f>
        <v>1.2933435820333216E-2</v>
      </c>
      <c r="L76" s="147">
        <f>_xlfn.STDEV.S(J23,L23,N23)/SQRT(COUNT(J23,L23,N23))</f>
        <v>1.0148331542185914E-2</v>
      </c>
      <c r="M76" s="147">
        <f>_xlfn.STDEV.S(K23,M23,O23)/SQRT(COUNT(K23,M23,O23))</f>
        <v>3.7775115004161494E-3</v>
      </c>
    </row>
    <row r="77" spans="1:15" x14ac:dyDescent="0.2">
      <c r="A77" s="4" t="s">
        <v>7</v>
      </c>
      <c r="B77" s="147">
        <f>AVERAGE(B37,D37,F37)</f>
        <v>0.2770328608544268</v>
      </c>
      <c r="C77" s="147">
        <f>AVERAGE(C37,E37,G37)</f>
        <v>4.2261784530856251E-3</v>
      </c>
      <c r="D77" s="147">
        <f>_xlfn.STDEV.S(B37,D37,F37)/SQRT(COUNT(B37,D37,F37))</f>
        <v>2.7269088940648462E-2</v>
      </c>
      <c r="E77" s="147">
        <f>_xlfn.STDEV.S(C37,E37,G37)/SQRT(COUNT(C37,E37,G37))</f>
        <v>2.292062668573219E-3</v>
      </c>
      <c r="I77" s="4" t="s">
        <v>7</v>
      </c>
      <c r="J77" s="147">
        <f>AVERAGE(J37,L37,N37)</f>
        <v>7.8705900124662831E-2</v>
      </c>
      <c r="K77" s="147">
        <f>AVERAGE(K37,M37,O37)</f>
        <v>2.0717229383703066E-3</v>
      </c>
      <c r="L77" s="147">
        <f>_xlfn.STDEV.S(J37,L37,N37)/SQRT(COUNT(J37,L37,N37))</f>
        <v>1.0787639003256227E-2</v>
      </c>
      <c r="M77" s="147">
        <f>_xlfn.STDEV.S(K37,M37,O37)/SQRT(COUNT(K37,M37,O37))</f>
        <v>1.0527340547250201E-3</v>
      </c>
    </row>
    <row r="78" spans="1:15" x14ac:dyDescent="0.2">
      <c r="A78" s="4" t="s">
        <v>8</v>
      </c>
      <c r="B78" s="147">
        <f>AVERAGE(B51,D51,F51)</f>
        <v>0.1299011572193606</v>
      </c>
      <c r="C78" s="147">
        <f>AVERAGE(C51,E51,G51)</f>
        <v>2.3713634602418438E-3</v>
      </c>
      <c r="D78" s="147">
        <f>_xlfn.STDEV.S(B51,D51,F51)/SQRT(COUNT(B51,D51,F51))</f>
        <v>2.0768698086924772E-2</v>
      </c>
      <c r="E78" s="147">
        <f>_xlfn.STDEV.S(C51,E51,G51)/SQRT(COUNT(C51,E51,G51))</f>
        <v>7.2313231255797172E-4</v>
      </c>
      <c r="I78" s="4" t="s">
        <v>8</v>
      </c>
      <c r="J78" s="147">
        <f>AVERAGE(J51,L51,N51)</f>
        <v>2.8675331544744612E-2</v>
      </c>
      <c r="K78" s="147">
        <f>AVERAGE(K51,M51,O51)</f>
        <v>2.9818595378445245E-3</v>
      </c>
      <c r="L78" s="147">
        <f>_xlfn.STDEV.S(J51,L51,N51)/SQRT(COUNT(J51,L51,N51))</f>
        <v>5.2537647716588204E-3</v>
      </c>
      <c r="M78" s="147">
        <f>_xlfn.STDEV.S(K51,M51,O51)/SQRT(COUNT(K51,M51,O51))</f>
        <v>4.6406370319947745E-4</v>
      </c>
    </row>
    <row r="79" spans="1:15" x14ac:dyDescent="0.2">
      <c r="A79" s="4" t="s">
        <v>9</v>
      </c>
      <c r="B79" s="147">
        <f>AVERAGE(B65,D65,F65)</f>
        <v>0.17469927616181702</v>
      </c>
      <c r="C79" s="147">
        <f>AVERAGE(C65,E65,G65)</f>
        <v>5.4058145962919404E-3</v>
      </c>
      <c r="D79" s="147">
        <f>_xlfn.STDEV.S(B65,D65,F65)/SQRT(COUNT(B65,D65,F65))</f>
        <v>2.2235074615641792E-2</v>
      </c>
      <c r="E79" s="147">
        <f>_xlfn.STDEV.S(C65,E65,G65)/SQRT(COUNT(C65,E65,G65))</f>
        <v>1.0837303288600168E-4</v>
      </c>
      <c r="I79" s="4" t="s">
        <v>9</v>
      </c>
      <c r="J79" s="147">
        <f>AVERAGE(J65,L65,N65)</f>
        <v>2.1503968992172925E-2</v>
      </c>
      <c r="K79" s="147">
        <f>AVERAGE(K65,M65,O65)</f>
        <v>3.3107161360252275E-3</v>
      </c>
      <c r="L79" s="147">
        <f>_xlfn.STDEV.S(J65,L65,N65)/SQRT(COUNT(J65,L65,N65))</f>
        <v>3.146205976827098E-3</v>
      </c>
      <c r="M79" s="147">
        <f>_xlfn.STDEV.S(K65,M65,O65)/SQRT(COUNT(K65,M65,O65))</f>
        <v>9.171856461795034E-4</v>
      </c>
    </row>
    <row r="81" spans="1:10" x14ac:dyDescent="0.2">
      <c r="A81" s="188" t="s">
        <v>257</v>
      </c>
      <c r="B81" s="189"/>
      <c r="I81" s="188" t="s">
        <v>260</v>
      </c>
      <c r="J81" s="189"/>
    </row>
    <row r="82" spans="1:10" ht="17" thickBot="1" x14ac:dyDescent="0.25">
      <c r="A82" s="8"/>
      <c r="B82" s="86" t="s">
        <v>13</v>
      </c>
      <c r="I82" s="8"/>
      <c r="J82" s="86" t="s">
        <v>13</v>
      </c>
    </row>
    <row r="83" spans="1:10" x14ac:dyDescent="0.2">
      <c r="A83" s="9" t="s">
        <v>14</v>
      </c>
      <c r="B83" s="118">
        <f>_xlfn.T.TEST(_xlfn.VSTACK(B9,D9,F9),_xlfn.VSTACK(B23,D23,F23),2,2)</f>
        <v>3.7057215864909083E-3</v>
      </c>
      <c r="D83" s="146"/>
      <c r="I83" s="9" t="s">
        <v>14</v>
      </c>
      <c r="J83" s="118">
        <f>_xlfn.T.TEST(_xlfn.VSTACK(J9,L9,N9),_xlfn.VSTACK(J23,L23,N23),2,2)</f>
        <v>3.1720091943073527E-3</v>
      </c>
    </row>
    <row r="84" spans="1:10" x14ac:dyDescent="0.2">
      <c r="A84" s="9" t="s">
        <v>15</v>
      </c>
      <c r="B84" s="118">
        <f>_xlfn.T.TEST(_xlfn.VSTACK(B9,D9,F9),_xlfn.VSTACK(B37,D37,F37),2,2)</f>
        <v>2.4476025390532945E-2</v>
      </c>
      <c r="I84" s="9" t="s">
        <v>15</v>
      </c>
      <c r="J84" s="118">
        <f>_xlfn.T.TEST(_xlfn.VSTACK(J9,L9,N9),_xlfn.VSTACK(J37,L37,N37),2,2)</f>
        <v>5.2256715425817932E-3</v>
      </c>
    </row>
    <row r="85" spans="1:10" x14ac:dyDescent="0.2">
      <c r="A85" s="9" t="s">
        <v>16</v>
      </c>
      <c r="B85" s="118">
        <f>_xlfn.T.TEST(_xlfn.VSTACK(B9,D9,F9),_xlfn.VSTACK(B51,D51,F51),2,2)</f>
        <v>0.57410614348293887</v>
      </c>
      <c r="I85" s="9" t="s">
        <v>16</v>
      </c>
      <c r="J85" s="118">
        <f>_xlfn.T.TEST(_xlfn.VSTACK(J9,L9,N9),_xlfn.VSTACK(J51,L51,N51),2,2)</f>
        <v>0.12789318366737101</v>
      </c>
    </row>
    <row r="86" spans="1:10" x14ac:dyDescent="0.2">
      <c r="A86" s="11" t="s">
        <v>17</v>
      </c>
      <c r="B86" s="148">
        <f>_xlfn.T.TEST(_xlfn.VSTACK(B9,D9,F9),_xlfn.VSTACK(B65,D65,F65),2,2)</f>
        <v>0.4803347811734886</v>
      </c>
      <c r="I86" s="11" t="s">
        <v>17</v>
      </c>
      <c r="J86" s="148">
        <f>_xlfn.T.TEST(_xlfn.VSTACK(J9,L9,N9),_xlfn.VSTACK(J65,L65,N65),2,2)</f>
        <v>0.38157354658983661</v>
      </c>
    </row>
    <row r="87" spans="1:10" x14ac:dyDescent="0.2">
      <c r="B87" s="139"/>
      <c r="J87" s="139"/>
    </row>
    <row r="88" spans="1:10" x14ac:dyDescent="0.2">
      <c r="A88" s="1" t="s">
        <v>251</v>
      </c>
    </row>
    <row r="89" spans="1:10" x14ac:dyDescent="0.2">
      <c r="A89" s="1" t="s">
        <v>292</v>
      </c>
    </row>
    <row r="90" spans="1:10" x14ac:dyDescent="0.2">
      <c r="A90" s="1" t="s">
        <v>281</v>
      </c>
    </row>
  </sheetData>
  <mergeCells count="50">
    <mergeCell ref="A2:G2"/>
    <mergeCell ref="I2:O2"/>
    <mergeCell ref="A3:A4"/>
    <mergeCell ref="B3:C3"/>
    <mergeCell ref="D3:E3"/>
    <mergeCell ref="F3:G3"/>
    <mergeCell ref="I3:I4"/>
    <mergeCell ref="J3:K3"/>
    <mergeCell ref="L3:M3"/>
    <mergeCell ref="N3:O3"/>
    <mergeCell ref="I17:I18"/>
    <mergeCell ref="J17:K17"/>
    <mergeCell ref="L17:M17"/>
    <mergeCell ref="N17:O17"/>
    <mergeCell ref="A17:A18"/>
    <mergeCell ref="B17:C17"/>
    <mergeCell ref="D17:E17"/>
    <mergeCell ref="F17:G17"/>
    <mergeCell ref="I31:I32"/>
    <mergeCell ref="J31:K31"/>
    <mergeCell ref="L31:M31"/>
    <mergeCell ref="N31:O31"/>
    <mergeCell ref="A31:A32"/>
    <mergeCell ref="B31:C31"/>
    <mergeCell ref="D31:E31"/>
    <mergeCell ref="F31:G31"/>
    <mergeCell ref="I45:I46"/>
    <mergeCell ref="J45:K45"/>
    <mergeCell ref="L45:M45"/>
    <mergeCell ref="N45:O45"/>
    <mergeCell ref="A45:A46"/>
    <mergeCell ref="B45:C45"/>
    <mergeCell ref="D45:E45"/>
    <mergeCell ref="F45:G45"/>
    <mergeCell ref="I59:I60"/>
    <mergeCell ref="J59:K59"/>
    <mergeCell ref="L59:M59"/>
    <mergeCell ref="N59:O59"/>
    <mergeCell ref="A59:A60"/>
    <mergeCell ref="B59:C59"/>
    <mergeCell ref="D59:E59"/>
    <mergeCell ref="F59:G59"/>
    <mergeCell ref="I81:J81"/>
    <mergeCell ref="A81:B81"/>
    <mergeCell ref="I73:I74"/>
    <mergeCell ref="J73:K73"/>
    <mergeCell ref="L73:M73"/>
    <mergeCell ref="A73:A74"/>
    <mergeCell ref="B73:C73"/>
    <mergeCell ref="D73:E73"/>
  </mergeCells>
  <phoneticPr fontId="7"/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DCB9-02AF-8E46-937D-85F7A3A9A3B2}">
  <dimension ref="A1:N71"/>
  <sheetViews>
    <sheetView zoomScaleNormal="100" workbookViewId="0"/>
  </sheetViews>
  <sheetFormatPr baseColWidth="10" defaultColWidth="11" defaultRowHeight="16" x14ac:dyDescent="0.2"/>
  <cols>
    <col min="1" max="1" width="12.6640625" bestFit="1" customWidth="1"/>
    <col min="2" max="5" width="9.5" bestFit="1" customWidth="1"/>
    <col min="6" max="6" width="12.5" bestFit="1" customWidth="1"/>
    <col min="7" max="7" width="12" customWidth="1"/>
    <col min="8" max="8" width="18.33203125" bestFit="1" customWidth="1"/>
    <col min="9" max="9" width="17.1640625" bestFit="1" customWidth="1"/>
    <col min="11" max="11" width="32.6640625" customWidth="1"/>
    <col min="12" max="12" width="9.1640625" bestFit="1" customWidth="1"/>
    <col min="13" max="13" width="21" customWidth="1"/>
  </cols>
  <sheetData>
    <row r="1" spans="1:13" ht="17" thickBot="1" x14ac:dyDescent="0.25">
      <c r="A1" s="103" t="s">
        <v>24</v>
      </c>
      <c r="B1" s="19"/>
      <c r="C1" s="19"/>
      <c r="D1" s="15"/>
      <c r="E1" s="15"/>
      <c r="F1" s="15"/>
      <c r="G1" s="15"/>
      <c r="H1" s="12"/>
      <c r="I1" s="12"/>
    </row>
    <row r="2" spans="1:13" ht="17" thickBot="1" x14ac:dyDescent="0.25">
      <c r="A2" s="18"/>
      <c r="B2" s="14" t="s">
        <v>2</v>
      </c>
      <c r="C2" s="21" t="s">
        <v>55</v>
      </c>
      <c r="D2" s="16" t="s">
        <v>56</v>
      </c>
      <c r="E2" s="16" t="s">
        <v>6</v>
      </c>
      <c r="F2" s="16" t="s">
        <v>57</v>
      </c>
      <c r="G2" s="16" t="s">
        <v>70</v>
      </c>
      <c r="H2" s="16" t="s">
        <v>59</v>
      </c>
      <c r="I2" s="16" t="s">
        <v>71</v>
      </c>
      <c r="K2" s="202" t="s">
        <v>26</v>
      </c>
      <c r="L2" s="204"/>
    </row>
    <row r="3" spans="1:13" ht="17" thickBot="1" x14ac:dyDescent="0.25">
      <c r="A3" s="59" t="s">
        <v>101</v>
      </c>
      <c r="B3" s="12">
        <v>31</v>
      </c>
      <c r="C3" s="12">
        <v>16</v>
      </c>
      <c r="D3" s="12">
        <v>16</v>
      </c>
      <c r="E3" s="12">
        <v>62</v>
      </c>
      <c r="F3" s="12">
        <v>24</v>
      </c>
      <c r="G3" s="12">
        <v>15</v>
      </c>
      <c r="H3" s="12">
        <v>16</v>
      </c>
      <c r="I3" s="12">
        <v>16</v>
      </c>
      <c r="K3" s="94"/>
      <c r="L3" s="92" t="s">
        <v>13</v>
      </c>
    </row>
    <row r="4" spans="1:13" x14ac:dyDescent="0.2">
      <c r="A4" s="59" t="s">
        <v>27</v>
      </c>
      <c r="B4" s="17">
        <v>4.2599999999999999E-5</v>
      </c>
      <c r="C4" s="17">
        <v>1.8649999999999999E-5</v>
      </c>
      <c r="D4" s="17">
        <v>1.12E-4</v>
      </c>
      <c r="E4" s="17">
        <v>4.64E-3</v>
      </c>
      <c r="F4" s="17">
        <v>4.9649999999999998E-4</v>
      </c>
      <c r="G4" s="17">
        <v>7.5399999999999998E-3</v>
      </c>
      <c r="H4" s="17">
        <v>9.4050000000000002E-3</v>
      </c>
      <c r="I4" s="17">
        <v>8.2050000000000005E-4</v>
      </c>
      <c r="K4" s="9" t="s">
        <v>61</v>
      </c>
      <c r="L4" s="102" t="s">
        <v>28</v>
      </c>
    </row>
    <row r="5" spans="1:13" ht="17" thickBot="1" x14ac:dyDescent="0.25">
      <c r="A5" s="100" t="s">
        <v>271</v>
      </c>
      <c r="B5" s="80">
        <f>B4/$B$4</f>
        <v>1</v>
      </c>
      <c r="C5" s="80">
        <f t="shared" ref="C5:I5" si="0">C4/$B$4</f>
        <v>0.43779342723004694</v>
      </c>
      <c r="D5" s="80">
        <f t="shared" si="0"/>
        <v>2.6291079812206575</v>
      </c>
      <c r="E5" s="80">
        <f t="shared" si="0"/>
        <v>108.92018779342723</v>
      </c>
      <c r="F5" s="80">
        <f t="shared" si="0"/>
        <v>11.654929577464788</v>
      </c>
      <c r="G5" s="80">
        <f t="shared" si="0"/>
        <v>176.99530516431926</v>
      </c>
      <c r="H5" s="80">
        <f t="shared" si="0"/>
        <v>220.77464788732397</v>
      </c>
      <c r="I5" s="80">
        <f t="shared" si="0"/>
        <v>19.260563380281692</v>
      </c>
      <c r="K5" s="9" t="s">
        <v>62</v>
      </c>
      <c r="L5" s="102">
        <v>2.0000000000000001E-4</v>
      </c>
    </row>
    <row r="6" spans="1:13" x14ac:dyDescent="0.2">
      <c r="A6" s="12"/>
      <c r="B6" s="7">
        <v>1.4999999999999999E-4</v>
      </c>
      <c r="C6" s="7">
        <v>1.45E-5</v>
      </c>
      <c r="D6" s="7">
        <v>5.91E-5</v>
      </c>
      <c r="E6" s="7">
        <v>1.8599999999999998E-2</v>
      </c>
      <c r="F6" s="7">
        <v>2.2100000000000001E-4</v>
      </c>
      <c r="G6" s="7">
        <v>1.89E-2</v>
      </c>
      <c r="H6" s="7">
        <v>4.13E-3</v>
      </c>
      <c r="I6" s="7">
        <v>7.8299999999999995E-4</v>
      </c>
      <c r="K6" s="9" t="s">
        <v>14</v>
      </c>
      <c r="L6" s="102" t="s">
        <v>28</v>
      </c>
    </row>
    <row r="7" spans="1:13" x14ac:dyDescent="0.2">
      <c r="A7" s="12"/>
      <c r="B7" s="7">
        <v>2.2799999999999999E-5</v>
      </c>
      <c r="C7" s="7">
        <v>3.3200000000000001E-5</v>
      </c>
      <c r="D7" s="7">
        <v>1.06E-4</v>
      </c>
      <c r="E7" s="7">
        <v>2.23E-2</v>
      </c>
      <c r="F7" s="7">
        <v>2.34E-4</v>
      </c>
      <c r="G7" s="7">
        <v>3.7699999999999997E-2</v>
      </c>
      <c r="H7" s="7">
        <v>0.13300000000000001</v>
      </c>
      <c r="I7" s="7">
        <v>4.28E-4</v>
      </c>
      <c r="K7" s="9" t="s">
        <v>63</v>
      </c>
      <c r="L7" s="102" t="s">
        <v>28</v>
      </c>
    </row>
    <row r="8" spans="1:13" x14ac:dyDescent="0.2">
      <c r="A8" s="12"/>
      <c r="B8" s="7">
        <v>5.63E-5</v>
      </c>
      <c r="C8" s="7">
        <v>3.2100000000000001E-5</v>
      </c>
      <c r="D8" s="7">
        <v>1.12E-4</v>
      </c>
      <c r="E8" s="7">
        <v>8.0699999999999996E-5</v>
      </c>
      <c r="F8" s="7">
        <v>5.1999999999999998E-3</v>
      </c>
      <c r="G8" s="7">
        <v>7.5199999999999996E-4</v>
      </c>
      <c r="H8" s="7">
        <v>7.4999999999999997E-3</v>
      </c>
      <c r="I8" s="7">
        <v>7.8200000000000006E-3</v>
      </c>
      <c r="K8" s="9" t="s">
        <v>64</v>
      </c>
      <c r="L8" s="102" t="s">
        <v>28</v>
      </c>
    </row>
    <row r="9" spans="1:13" x14ac:dyDescent="0.2">
      <c r="A9" s="12"/>
      <c r="B9" s="7">
        <v>9.2800000000000006E-5</v>
      </c>
      <c r="C9" s="7">
        <v>2.3499999999999999E-5</v>
      </c>
      <c r="D9" s="7">
        <v>2.7500000000000002E-4</v>
      </c>
      <c r="E9" s="7">
        <v>1.6000000000000001E-3</v>
      </c>
      <c r="F9" s="7">
        <v>2.31E-4</v>
      </c>
      <c r="G9" s="7">
        <v>7.5399999999999998E-3</v>
      </c>
      <c r="H9" s="7">
        <v>3.2000000000000002E-3</v>
      </c>
      <c r="I9" s="7">
        <v>8.5800000000000004E-4</v>
      </c>
      <c r="K9" s="9" t="s">
        <v>65</v>
      </c>
      <c r="L9" s="102" t="s">
        <v>28</v>
      </c>
    </row>
    <row r="10" spans="1:13" x14ac:dyDescent="0.2">
      <c r="A10" s="12"/>
      <c r="B10" s="7">
        <v>3.8600000000000003E-5</v>
      </c>
      <c r="C10" s="7">
        <v>1.5999999999999999E-5</v>
      </c>
      <c r="D10" s="7">
        <v>2.1900000000000001E-3</v>
      </c>
      <c r="E10" s="7">
        <v>1.26E-2</v>
      </c>
      <c r="F10" s="7">
        <v>1.2999999999999999E-3</v>
      </c>
      <c r="G10" s="7">
        <v>1.32E-2</v>
      </c>
      <c r="H10" s="7">
        <v>9.1800000000000007E-3</v>
      </c>
      <c r="I10" s="7">
        <v>3.9399999999999998E-4</v>
      </c>
      <c r="K10" s="9" t="s">
        <v>66</v>
      </c>
      <c r="L10" s="102" t="s">
        <v>28</v>
      </c>
    </row>
    <row r="11" spans="1:13" x14ac:dyDescent="0.2">
      <c r="A11" s="12"/>
      <c r="B11" s="7">
        <v>3.21E-4</v>
      </c>
      <c r="C11" s="7">
        <v>2.2799999999999999E-5</v>
      </c>
      <c r="D11" s="7">
        <v>1.66E-4</v>
      </c>
      <c r="E11" s="7">
        <v>2.0799999999999998E-3</v>
      </c>
      <c r="F11" s="7">
        <v>9.6000000000000002E-4</v>
      </c>
      <c r="G11" s="7">
        <v>5.3600000000000002E-3</v>
      </c>
      <c r="H11" s="7">
        <v>5.9300000000000004E-3</v>
      </c>
      <c r="I11" s="7">
        <v>2.52E-4</v>
      </c>
      <c r="K11" s="9" t="s">
        <v>67</v>
      </c>
      <c r="L11" s="102" t="s">
        <v>28</v>
      </c>
    </row>
    <row r="12" spans="1:13" x14ac:dyDescent="0.2">
      <c r="A12" s="12"/>
      <c r="B12" s="7">
        <v>1.8599999999999999E-4</v>
      </c>
      <c r="C12" s="7">
        <v>2.0800000000000001E-5</v>
      </c>
      <c r="D12" s="7">
        <v>8.5300000000000003E-4</v>
      </c>
      <c r="E12" s="7">
        <v>4.0800000000000003E-3</v>
      </c>
      <c r="F12" s="7">
        <v>9.5299999999999999E-5</v>
      </c>
      <c r="G12" s="7">
        <v>1.1299999999999999E-3</v>
      </c>
      <c r="H12" s="7">
        <v>5.7599999999999998E-2</v>
      </c>
      <c r="I12" s="7">
        <v>1.41E-2</v>
      </c>
      <c r="K12" s="9" t="s">
        <v>72</v>
      </c>
      <c r="L12" s="102">
        <v>0.18820000000000001</v>
      </c>
    </row>
    <row r="13" spans="1:13" x14ac:dyDescent="0.2">
      <c r="A13" s="12"/>
      <c r="B13" s="7">
        <v>3.18E-5</v>
      </c>
      <c r="C13" s="7">
        <v>1.27E-5</v>
      </c>
      <c r="D13" s="7">
        <v>4.5000000000000003E-5</v>
      </c>
      <c r="E13" s="7">
        <v>2.7E-2</v>
      </c>
      <c r="F13" s="7">
        <v>1.65E-3</v>
      </c>
      <c r="G13" s="7">
        <v>8.2000000000000007E-3</v>
      </c>
      <c r="H13" s="7">
        <v>4.2000000000000003E-2</v>
      </c>
      <c r="I13" s="7">
        <v>1.44E-2</v>
      </c>
      <c r="J13" s="5"/>
      <c r="K13" s="11" t="s">
        <v>73</v>
      </c>
      <c r="L13" s="72">
        <v>3.3000000000000002E-2</v>
      </c>
    </row>
    <row r="14" spans="1:13" x14ac:dyDescent="0.2">
      <c r="A14" s="12"/>
      <c r="B14" s="7">
        <v>4.0399999999999999E-5</v>
      </c>
      <c r="C14" s="7">
        <v>1.6500000000000001E-5</v>
      </c>
      <c r="D14" s="7">
        <v>4.9799999999999996E-4</v>
      </c>
      <c r="E14" s="7">
        <v>2.16E-3</v>
      </c>
      <c r="F14" s="7">
        <v>1.95E-4</v>
      </c>
      <c r="G14" s="7">
        <v>3.1800000000000001E-3</v>
      </c>
      <c r="H14" s="7">
        <v>4.7899999999999998E-2</v>
      </c>
      <c r="I14" s="7">
        <v>1.25E-3</v>
      </c>
      <c r="K14" s="5"/>
      <c r="L14" s="5"/>
    </row>
    <row r="15" spans="1:13" x14ac:dyDescent="0.2">
      <c r="A15" s="12"/>
      <c r="B15" s="7">
        <v>3.5500000000000002E-5</v>
      </c>
      <c r="C15" s="7">
        <v>2.3099999999999999E-5</v>
      </c>
      <c r="D15" s="7">
        <v>7.2299999999999996E-5</v>
      </c>
      <c r="E15" s="7">
        <v>2.0199999999999999E-2</v>
      </c>
      <c r="F15" s="7">
        <v>1.65E-3</v>
      </c>
      <c r="G15" s="7">
        <v>4.1999999999999997E-3</v>
      </c>
      <c r="H15" s="7">
        <v>1.77E-2</v>
      </c>
      <c r="I15" s="7">
        <v>2.7100000000000002E-3</v>
      </c>
      <c r="K15" s="5"/>
      <c r="L15" s="5"/>
    </row>
    <row r="16" spans="1:13" x14ac:dyDescent="0.2">
      <c r="A16" s="12"/>
      <c r="B16" s="7">
        <v>5.2299999999999997E-5</v>
      </c>
      <c r="C16" s="7">
        <v>2.4700000000000001E-5</v>
      </c>
      <c r="D16" s="7">
        <v>5.2700000000000002E-4</v>
      </c>
      <c r="E16" s="7">
        <v>9.4399999999999996E-4</v>
      </c>
      <c r="F16" s="7">
        <v>4.5300000000000002E-3</v>
      </c>
      <c r="G16" s="7">
        <v>2.0900000000000001E-4</v>
      </c>
      <c r="H16" s="7">
        <v>1.74E-3</v>
      </c>
      <c r="I16" s="7">
        <v>6.0899999999999995E-4</v>
      </c>
      <c r="K16" s="5"/>
      <c r="L16" s="5"/>
      <c r="M16" s="5"/>
    </row>
    <row r="17" spans="1:14" x14ac:dyDescent="0.2">
      <c r="A17" s="12"/>
      <c r="B17" s="7">
        <v>3.5299999999999997E-5</v>
      </c>
      <c r="C17" s="7">
        <v>1.04E-5</v>
      </c>
      <c r="D17" s="7">
        <v>6.3399999999999996E-5</v>
      </c>
      <c r="E17" s="7">
        <v>4.1200000000000004E-3</v>
      </c>
      <c r="F17" s="7">
        <v>1.95E-4</v>
      </c>
      <c r="G17" s="7">
        <v>1.7100000000000001E-2</v>
      </c>
      <c r="H17" s="7">
        <v>9.1500000000000001E-4</v>
      </c>
      <c r="I17" s="7">
        <v>3.6600000000000001E-2</v>
      </c>
      <c r="K17" s="5"/>
      <c r="L17" s="5"/>
      <c r="M17" s="5"/>
    </row>
    <row r="18" spans="1:14" x14ac:dyDescent="0.2">
      <c r="A18" s="12"/>
      <c r="B18" s="7">
        <v>4.2700000000000001E-5</v>
      </c>
      <c r="C18" s="7">
        <v>3.5200000000000002E-5</v>
      </c>
      <c r="D18" s="7">
        <v>1.12E-4</v>
      </c>
      <c r="E18" s="7">
        <v>1.32E-2</v>
      </c>
      <c r="F18" s="7">
        <v>2.3900000000000001E-4</v>
      </c>
      <c r="G18" s="7">
        <v>5.1700000000000001E-3</v>
      </c>
      <c r="H18" s="7">
        <v>4.5199999999999997E-2</v>
      </c>
      <c r="I18" s="7">
        <v>6.6699999999999995E-4</v>
      </c>
      <c r="J18" s="6"/>
      <c r="K18" s="5"/>
      <c r="L18" s="5"/>
      <c r="M18" s="5"/>
      <c r="N18" s="6"/>
    </row>
    <row r="19" spans="1:14" x14ac:dyDescent="0.2">
      <c r="A19" s="12"/>
      <c r="B19" s="7">
        <v>4.2599999999999999E-5</v>
      </c>
      <c r="C19" s="7">
        <v>1.22E-5</v>
      </c>
      <c r="D19" s="7">
        <v>9.3900000000000006E-5</v>
      </c>
      <c r="E19" s="7">
        <v>1.32E-2</v>
      </c>
      <c r="F19" s="7">
        <v>1.42E-3</v>
      </c>
      <c r="G19" s="7">
        <v>2.8899999999999999E-2</v>
      </c>
      <c r="H19" s="7">
        <v>9.6299999999999997E-3</v>
      </c>
      <c r="I19" s="7">
        <v>3.3999999999999998E-3</v>
      </c>
      <c r="J19" s="5"/>
      <c r="K19" s="5"/>
      <c r="L19" s="5"/>
      <c r="M19" s="6"/>
      <c r="N19" s="5"/>
    </row>
    <row r="20" spans="1:14" x14ac:dyDescent="0.2">
      <c r="A20" s="12"/>
      <c r="B20" s="7">
        <v>3.57E-5</v>
      </c>
      <c r="C20" s="7">
        <v>1.6399999999999999E-5</v>
      </c>
      <c r="D20" s="7">
        <v>1.1400000000000001E-4</v>
      </c>
      <c r="E20" s="7">
        <v>4.1200000000000004E-3</v>
      </c>
      <c r="F20" s="7">
        <v>2.2499999999999999E-4</v>
      </c>
      <c r="G20" s="7">
        <v>8.3999999999999995E-3</v>
      </c>
      <c r="H20" s="7">
        <v>0.26200000000000001</v>
      </c>
      <c r="I20" s="7">
        <v>2.7999999999999998E-4</v>
      </c>
      <c r="J20" s="5"/>
      <c r="K20" s="6"/>
      <c r="L20" s="6"/>
      <c r="M20" s="5"/>
      <c r="N20" s="5"/>
    </row>
    <row r="21" spans="1:14" x14ac:dyDescent="0.2">
      <c r="A21" s="12"/>
      <c r="B21" s="7">
        <v>1.22E-5</v>
      </c>
      <c r="C21" s="7">
        <v>1.3200000000000001E-5</v>
      </c>
      <c r="D21" s="7">
        <v>8.3599999999999999E-5</v>
      </c>
      <c r="E21" s="7">
        <v>1.15E-2</v>
      </c>
      <c r="F21" s="7">
        <v>5.5999999999999995E-4</v>
      </c>
      <c r="H21" s="7">
        <v>4.96E-3</v>
      </c>
      <c r="I21" s="7">
        <v>7.6499999999999995E-4</v>
      </c>
      <c r="J21" s="5"/>
      <c r="K21" s="5"/>
      <c r="L21" s="5"/>
      <c r="M21" s="5"/>
      <c r="N21" s="5"/>
    </row>
    <row r="22" spans="1:14" x14ac:dyDescent="0.2">
      <c r="A22" s="12"/>
      <c r="B22" s="7">
        <v>2.8900000000000001E-5</v>
      </c>
      <c r="C22" s="7"/>
      <c r="D22" s="17"/>
      <c r="E22" s="7">
        <v>4.4999999999999997E-3</v>
      </c>
      <c r="F22" s="7">
        <v>2.2899999999999999E-3</v>
      </c>
      <c r="G22" s="17"/>
      <c r="H22" s="17"/>
      <c r="I22" s="17"/>
      <c r="J22" s="5"/>
      <c r="K22" s="5"/>
      <c r="L22" s="5"/>
      <c r="M22" s="5"/>
      <c r="N22" s="5"/>
    </row>
    <row r="23" spans="1:14" x14ac:dyDescent="0.2">
      <c r="A23" s="12"/>
      <c r="B23" s="7">
        <v>2.8399999999999999E-5</v>
      </c>
      <c r="C23" s="7"/>
      <c r="D23" s="17"/>
      <c r="E23" s="7">
        <v>2.23E-2</v>
      </c>
      <c r="F23" s="7">
        <v>1.0200000000000001E-3</v>
      </c>
      <c r="G23" s="17"/>
      <c r="H23" s="17"/>
      <c r="I23" s="17"/>
      <c r="J23" s="5"/>
      <c r="K23" s="5"/>
      <c r="L23" s="5"/>
      <c r="M23" s="5"/>
      <c r="N23" s="5"/>
    </row>
    <row r="24" spans="1:14" x14ac:dyDescent="0.2">
      <c r="A24" s="12"/>
      <c r="B24" s="7">
        <v>1.84E-4</v>
      </c>
      <c r="C24" s="7"/>
      <c r="D24" s="17"/>
      <c r="E24" s="7">
        <v>4.0800000000000003E-2</v>
      </c>
      <c r="F24" s="7">
        <v>4.5199999999999998E-4</v>
      </c>
      <c r="G24" s="17"/>
      <c r="H24" s="17"/>
      <c r="I24" s="17"/>
      <c r="J24" s="5"/>
      <c r="K24" s="5"/>
      <c r="L24" s="5"/>
      <c r="M24" s="5"/>
      <c r="N24" s="5"/>
    </row>
    <row r="25" spans="1:14" x14ac:dyDescent="0.2">
      <c r="A25" s="12"/>
      <c r="B25" s="7">
        <v>8.7899999999999995E-5</v>
      </c>
      <c r="C25" s="7"/>
      <c r="D25" s="17"/>
      <c r="E25" s="7">
        <v>1.2099999999999999E-3</v>
      </c>
      <c r="F25" s="7">
        <v>1.75E-4</v>
      </c>
      <c r="G25" s="17"/>
      <c r="H25" s="17"/>
      <c r="I25" s="17"/>
      <c r="J25" s="5"/>
      <c r="K25" s="5"/>
      <c r="L25" s="5"/>
      <c r="M25" s="5"/>
      <c r="N25" s="5"/>
    </row>
    <row r="26" spans="1:14" x14ac:dyDescent="0.2">
      <c r="A26" s="12"/>
      <c r="B26" s="7">
        <v>2.8099999999999999E-5</v>
      </c>
      <c r="C26" s="7"/>
      <c r="D26" s="17"/>
      <c r="E26" s="7">
        <v>3.6700000000000001E-3</v>
      </c>
      <c r="F26" s="7">
        <v>2.8400000000000002E-4</v>
      </c>
      <c r="G26" s="17"/>
      <c r="H26" s="17"/>
      <c r="I26" s="17"/>
      <c r="J26" s="5"/>
      <c r="K26" s="5"/>
      <c r="L26" s="5"/>
      <c r="M26" s="5"/>
      <c r="N26" s="5"/>
    </row>
    <row r="27" spans="1:14" x14ac:dyDescent="0.2">
      <c r="A27" s="12"/>
      <c r="B27" s="7">
        <v>7.5500000000000006E-5</v>
      </c>
      <c r="C27" s="7"/>
      <c r="D27" s="17"/>
      <c r="E27" s="7">
        <v>3.2300000000000002E-2</v>
      </c>
      <c r="F27" s="7">
        <v>6.9999999999999999E-4</v>
      </c>
      <c r="G27" s="17"/>
      <c r="H27" s="17"/>
      <c r="I27" s="17"/>
      <c r="J27" s="5"/>
      <c r="K27" s="5"/>
      <c r="L27" s="5"/>
      <c r="M27" s="5"/>
      <c r="N27" s="5"/>
    </row>
    <row r="28" spans="1:14" x14ac:dyDescent="0.2">
      <c r="A28" s="12"/>
      <c r="B28" s="7">
        <v>3.0499999999999999E-5</v>
      </c>
      <c r="C28" s="7"/>
      <c r="D28" s="17"/>
      <c r="E28" s="7">
        <v>1.04E-2</v>
      </c>
      <c r="F28" s="7">
        <v>2.42E-4</v>
      </c>
      <c r="G28" s="17"/>
      <c r="H28" s="17"/>
      <c r="I28" s="17"/>
      <c r="J28" s="5"/>
      <c r="K28" s="5"/>
      <c r="L28" s="5"/>
      <c r="M28" s="5"/>
      <c r="N28" s="5"/>
    </row>
    <row r="29" spans="1:14" x14ac:dyDescent="0.2">
      <c r="A29" s="12"/>
      <c r="B29" s="7">
        <v>5.3399999999999997E-5</v>
      </c>
      <c r="C29" s="7"/>
      <c r="D29" s="17"/>
      <c r="E29" s="7">
        <v>1.0999999999999999E-2</v>
      </c>
      <c r="F29" s="7">
        <v>5.4100000000000003E-4</v>
      </c>
      <c r="G29" s="17"/>
      <c r="H29" s="17"/>
      <c r="I29" s="17"/>
      <c r="J29" s="5"/>
      <c r="K29" s="5"/>
      <c r="L29" s="5"/>
      <c r="M29" s="5"/>
      <c r="N29" s="5"/>
    </row>
    <row r="30" spans="1:14" x14ac:dyDescent="0.2">
      <c r="A30" s="12"/>
      <c r="B30" s="7">
        <v>5.8600000000000001E-5</v>
      </c>
      <c r="C30" s="7"/>
      <c r="D30" s="17"/>
      <c r="E30" s="7">
        <v>1.6199999999999999E-3</v>
      </c>
      <c r="F30" s="7"/>
      <c r="G30" s="17"/>
      <c r="H30" s="17"/>
      <c r="I30" s="17"/>
      <c r="J30" s="5"/>
      <c r="K30" s="5"/>
      <c r="L30" s="5"/>
      <c r="M30" s="5"/>
      <c r="N30" s="5"/>
    </row>
    <row r="31" spans="1:14" x14ac:dyDescent="0.2">
      <c r="A31" s="12"/>
      <c r="B31" s="7">
        <v>1.3300000000000001E-4</v>
      </c>
      <c r="C31" s="7"/>
      <c r="D31" s="17"/>
      <c r="E31" s="7">
        <v>4.0699999999999998E-3</v>
      </c>
      <c r="F31" s="7"/>
      <c r="G31" s="17"/>
      <c r="H31" s="17"/>
      <c r="I31" s="17"/>
      <c r="J31" s="5"/>
      <c r="K31" s="5"/>
      <c r="L31" s="5"/>
      <c r="M31" s="5"/>
      <c r="N31" s="5"/>
    </row>
    <row r="32" spans="1:14" x14ac:dyDescent="0.2">
      <c r="A32" s="12"/>
      <c r="B32" s="7">
        <v>3.3100000000000002E-4</v>
      </c>
      <c r="C32" s="7"/>
      <c r="D32" s="17"/>
      <c r="E32" s="7">
        <v>1E-3</v>
      </c>
      <c r="F32" s="7"/>
      <c r="G32" s="17"/>
      <c r="H32" s="17"/>
      <c r="I32" s="17"/>
      <c r="J32" s="5"/>
      <c r="K32" s="5"/>
      <c r="L32" s="5"/>
      <c r="M32" s="5"/>
      <c r="N32" s="5"/>
    </row>
    <row r="33" spans="1:14" x14ac:dyDescent="0.2">
      <c r="A33" s="12"/>
      <c r="B33" s="7">
        <v>2.9799999999999999E-5</v>
      </c>
      <c r="C33" s="7"/>
      <c r="D33" s="17"/>
      <c r="E33" s="7">
        <v>6.4000000000000005E-4</v>
      </c>
      <c r="F33" s="7"/>
      <c r="G33" s="17"/>
      <c r="H33" s="17"/>
      <c r="I33" s="17"/>
      <c r="J33" s="5"/>
      <c r="K33" s="5"/>
      <c r="L33" s="5"/>
      <c r="M33" s="5"/>
      <c r="N33" s="5"/>
    </row>
    <row r="34" spans="1:14" x14ac:dyDescent="0.2">
      <c r="A34" s="12"/>
      <c r="B34" s="7">
        <v>2.5000000000000001E-5</v>
      </c>
      <c r="C34" s="7"/>
      <c r="D34" s="17"/>
      <c r="E34" s="7">
        <v>3.0200000000000001E-3</v>
      </c>
      <c r="F34" s="7"/>
      <c r="G34" s="17"/>
      <c r="H34" s="17"/>
      <c r="I34" s="17"/>
      <c r="J34" s="5"/>
      <c r="K34" s="5"/>
      <c r="L34" s="5"/>
      <c r="M34" s="5"/>
      <c r="N34" s="5"/>
    </row>
    <row r="35" spans="1:14" x14ac:dyDescent="0.2">
      <c r="A35" s="12"/>
      <c r="B35" s="7">
        <v>2.7800000000000001E-5</v>
      </c>
      <c r="C35" s="7"/>
      <c r="D35" s="17"/>
      <c r="E35" s="7">
        <v>1.2999999999999999E-2</v>
      </c>
      <c r="F35" s="7"/>
      <c r="G35" s="17"/>
      <c r="H35" s="17"/>
      <c r="I35" s="17"/>
      <c r="J35" s="5"/>
      <c r="K35" s="5"/>
      <c r="L35" s="5"/>
      <c r="M35" s="5"/>
    </row>
    <row r="36" spans="1:14" x14ac:dyDescent="0.2">
      <c r="A36" s="12"/>
      <c r="B36" s="7">
        <v>6.6799999999999997E-5</v>
      </c>
      <c r="C36" s="7"/>
      <c r="D36" s="17"/>
      <c r="E36" s="7">
        <v>2.66E-3</v>
      </c>
      <c r="F36" s="7"/>
      <c r="G36" s="17"/>
      <c r="H36" s="17"/>
      <c r="I36" s="17"/>
      <c r="K36" s="5"/>
      <c r="L36" s="5"/>
    </row>
    <row r="37" spans="1:14" x14ac:dyDescent="0.2">
      <c r="A37" s="12"/>
      <c r="B37" s="17"/>
      <c r="C37" s="17"/>
      <c r="D37" s="17"/>
      <c r="E37" s="7">
        <v>2.52E-2</v>
      </c>
      <c r="F37" s="7"/>
      <c r="G37" s="17"/>
      <c r="H37" s="17"/>
      <c r="I37" s="17"/>
      <c r="K37" s="5"/>
    </row>
    <row r="38" spans="1:14" x14ac:dyDescent="0.2">
      <c r="A38" s="12"/>
      <c r="B38" s="17"/>
      <c r="C38" s="17"/>
      <c r="D38" s="17"/>
      <c r="E38" s="7">
        <v>1.15E-2</v>
      </c>
      <c r="F38" s="7"/>
      <c r="G38" s="17"/>
      <c r="H38" s="17"/>
      <c r="I38" s="17"/>
      <c r="K38" s="5"/>
    </row>
    <row r="39" spans="1:14" x14ac:dyDescent="0.2">
      <c r="A39" s="12"/>
      <c r="B39" s="17"/>
      <c r="C39" s="17"/>
      <c r="D39" s="17"/>
      <c r="E39" s="7">
        <v>1.08E-3</v>
      </c>
      <c r="F39" s="7"/>
      <c r="G39" s="17"/>
      <c r="H39" s="17"/>
      <c r="I39" s="17"/>
      <c r="K39" s="5"/>
    </row>
    <row r="40" spans="1:14" x14ac:dyDescent="0.2">
      <c r="A40" s="12"/>
      <c r="B40" s="17"/>
      <c r="C40" s="17"/>
      <c r="D40" s="17"/>
      <c r="E40" s="7">
        <v>2.35E-2</v>
      </c>
      <c r="F40" s="7"/>
      <c r="G40" s="17"/>
      <c r="H40" s="17"/>
      <c r="I40" s="17"/>
      <c r="K40" s="5"/>
    </row>
    <row r="41" spans="1:14" x14ac:dyDescent="0.2">
      <c r="A41" s="12"/>
      <c r="B41" s="17"/>
      <c r="C41" s="17"/>
      <c r="D41" s="17"/>
      <c r="E41" s="7">
        <v>6.7099999999999998E-3</v>
      </c>
      <c r="F41" s="7"/>
      <c r="G41" s="17"/>
      <c r="H41" s="17"/>
      <c r="I41" s="17"/>
      <c r="K41" s="5"/>
    </row>
    <row r="42" spans="1:14" x14ac:dyDescent="0.2">
      <c r="A42" s="12"/>
      <c r="B42" s="17"/>
      <c r="C42" s="17"/>
      <c r="D42" s="17"/>
      <c r="E42" s="7">
        <v>3.0500000000000002E-3</v>
      </c>
      <c r="F42" s="7"/>
      <c r="G42" s="17"/>
      <c r="H42" s="17"/>
      <c r="I42" s="17"/>
      <c r="K42" s="5"/>
    </row>
    <row r="43" spans="1:14" x14ac:dyDescent="0.2">
      <c r="A43" s="12"/>
      <c r="B43" s="17"/>
      <c r="C43" s="17"/>
      <c r="D43" s="17"/>
      <c r="E43" s="7">
        <v>6.59E-2</v>
      </c>
      <c r="F43" s="7"/>
      <c r="G43" s="17"/>
      <c r="H43" s="17"/>
      <c r="I43" s="17"/>
      <c r="K43" s="5"/>
    </row>
    <row r="44" spans="1:14" x14ac:dyDescent="0.2">
      <c r="A44" s="12"/>
      <c r="B44" s="17"/>
      <c r="C44" s="17"/>
      <c r="D44" s="17"/>
      <c r="E44" s="7">
        <v>2.3400000000000001E-2</v>
      </c>
      <c r="F44" s="7"/>
      <c r="G44" s="17"/>
      <c r="H44" s="17"/>
      <c r="I44" s="17"/>
      <c r="K44" s="5"/>
    </row>
    <row r="45" spans="1:14" x14ac:dyDescent="0.2">
      <c r="A45" s="12"/>
      <c r="B45" s="17"/>
      <c r="C45" s="17"/>
      <c r="D45" s="17"/>
      <c r="E45" s="7">
        <v>1.9100000000000001E-4</v>
      </c>
      <c r="F45" s="7"/>
      <c r="G45" s="17"/>
      <c r="H45" s="17"/>
      <c r="I45" s="17"/>
    </row>
    <row r="46" spans="1:14" x14ac:dyDescent="0.2">
      <c r="A46" s="12"/>
      <c r="B46" s="17"/>
      <c r="C46" s="17"/>
      <c r="D46" s="17"/>
      <c r="E46" s="7">
        <v>3.16E-3</v>
      </c>
      <c r="F46" s="7"/>
      <c r="G46" s="17"/>
      <c r="H46" s="17"/>
      <c r="I46" s="17"/>
    </row>
    <row r="47" spans="1:14" x14ac:dyDescent="0.2">
      <c r="A47" s="12"/>
      <c r="B47" s="17"/>
      <c r="C47" s="17"/>
      <c r="D47" s="17"/>
      <c r="E47" s="7">
        <v>6.4400000000000004E-4</v>
      </c>
      <c r="F47" s="7"/>
      <c r="G47" s="17"/>
      <c r="H47" s="17"/>
      <c r="I47" s="17"/>
    </row>
    <row r="48" spans="1:14" x14ac:dyDescent="0.2">
      <c r="A48" s="12"/>
      <c r="B48" s="17"/>
      <c r="C48" s="17"/>
      <c r="D48" s="17"/>
      <c r="E48" s="7">
        <v>1.42E-3</v>
      </c>
      <c r="F48" s="7"/>
      <c r="G48" s="17"/>
      <c r="H48" s="17"/>
      <c r="I48" s="17"/>
    </row>
    <row r="49" spans="1:9" x14ac:dyDescent="0.2">
      <c r="A49" s="12"/>
      <c r="B49" s="17"/>
      <c r="C49" s="17"/>
      <c r="D49" s="17"/>
      <c r="E49" s="7">
        <v>3.8400000000000001E-3</v>
      </c>
      <c r="F49" s="7"/>
      <c r="G49" s="17"/>
      <c r="H49" s="17"/>
      <c r="I49" s="17"/>
    </row>
    <row r="50" spans="1:9" x14ac:dyDescent="0.2">
      <c r="A50" s="12"/>
      <c r="B50" s="17"/>
      <c r="C50" s="17"/>
      <c r="D50" s="17"/>
      <c r="E50" s="7">
        <v>6.0800000000000003E-4</v>
      </c>
      <c r="F50" s="7"/>
      <c r="G50" s="17"/>
      <c r="H50" s="17"/>
      <c r="I50" s="17"/>
    </row>
    <row r="51" spans="1:9" x14ac:dyDescent="0.2">
      <c r="A51" s="12"/>
      <c r="B51" s="17"/>
      <c r="C51" s="17"/>
      <c r="D51" s="17"/>
      <c r="E51" s="7">
        <v>9.01E-4</v>
      </c>
      <c r="F51" s="7"/>
      <c r="G51" s="17"/>
      <c r="H51" s="17"/>
      <c r="I51" s="17"/>
    </row>
    <row r="52" spans="1:9" x14ac:dyDescent="0.2">
      <c r="A52" s="12"/>
      <c r="B52" s="17"/>
      <c r="C52" s="17"/>
      <c r="D52" s="17"/>
      <c r="E52" s="7">
        <v>7.7000000000000002E-3</v>
      </c>
      <c r="F52" s="7"/>
      <c r="G52" s="17"/>
      <c r="H52" s="17"/>
      <c r="I52" s="17"/>
    </row>
    <row r="53" spans="1:9" x14ac:dyDescent="0.2">
      <c r="A53" s="12"/>
      <c r="B53" s="17"/>
      <c r="C53" s="17"/>
      <c r="D53" s="17"/>
      <c r="E53" s="7">
        <v>1.2800000000000001E-2</v>
      </c>
      <c r="F53" s="7"/>
      <c r="G53" s="17"/>
      <c r="H53" s="17"/>
      <c r="I53" s="17"/>
    </row>
    <row r="54" spans="1:9" x14ac:dyDescent="0.2">
      <c r="A54" s="12"/>
      <c r="B54" s="17"/>
      <c r="C54" s="17"/>
      <c r="D54" s="17"/>
      <c r="E54" s="7">
        <v>6.2599999999999999E-3</v>
      </c>
      <c r="F54" s="7"/>
      <c r="G54" s="17"/>
      <c r="H54" s="17"/>
      <c r="I54" s="17"/>
    </row>
    <row r="55" spans="1:9" x14ac:dyDescent="0.2">
      <c r="A55" s="12"/>
      <c r="B55" s="17"/>
      <c r="C55" s="17"/>
      <c r="D55" s="17"/>
      <c r="E55" s="7">
        <v>3.65E-3</v>
      </c>
      <c r="F55" s="7"/>
      <c r="G55" s="17"/>
      <c r="H55" s="17"/>
      <c r="I55" s="17"/>
    </row>
    <row r="56" spans="1:9" x14ac:dyDescent="0.2">
      <c r="A56" s="12"/>
      <c r="B56" s="17"/>
      <c r="C56" s="17"/>
      <c r="D56" s="17"/>
      <c r="E56" s="7">
        <v>1.6299999999999999E-2</v>
      </c>
      <c r="F56" s="7"/>
      <c r="G56" s="17"/>
      <c r="H56" s="17"/>
      <c r="I56" s="17"/>
    </row>
    <row r="57" spans="1:9" x14ac:dyDescent="0.2">
      <c r="A57" s="12"/>
      <c r="B57" s="17"/>
      <c r="C57" s="17"/>
      <c r="D57" s="17"/>
      <c r="E57" s="7">
        <v>2.1299999999999999E-3</v>
      </c>
      <c r="F57" s="7"/>
      <c r="G57" s="17"/>
      <c r="H57" s="17"/>
      <c r="I57" s="17"/>
    </row>
    <row r="58" spans="1:9" x14ac:dyDescent="0.2">
      <c r="A58" s="12"/>
      <c r="B58" s="17"/>
      <c r="C58" s="17"/>
      <c r="D58" s="17"/>
      <c r="E58" s="7">
        <v>1.26E-2</v>
      </c>
      <c r="F58" s="7"/>
      <c r="G58" s="17"/>
      <c r="H58" s="17"/>
      <c r="I58" s="17"/>
    </row>
    <row r="59" spans="1:9" x14ac:dyDescent="0.2">
      <c r="A59" s="12"/>
      <c r="B59" s="17"/>
      <c r="C59" s="17"/>
      <c r="D59" s="17"/>
      <c r="E59" s="7">
        <v>1.17E-2</v>
      </c>
      <c r="F59" s="7"/>
      <c r="G59" s="17"/>
      <c r="H59" s="17"/>
      <c r="I59" s="17"/>
    </row>
    <row r="60" spans="1:9" x14ac:dyDescent="0.2">
      <c r="A60" s="12"/>
      <c r="B60" s="17"/>
      <c r="C60" s="17"/>
      <c r="D60" s="17"/>
      <c r="E60" s="7">
        <v>1.52E-2</v>
      </c>
      <c r="F60" s="7"/>
      <c r="G60" s="17"/>
      <c r="H60" s="17"/>
      <c r="I60" s="17"/>
    </row>
    <row r="61" spans="1:9" x14ac:dyDescent="0.2">
      <c r="A61" s="12"/>
      <c r="B61" s="17"/>
      <c r="C61" s="17"/>
      <c r="D61" s="17"/>
      <c r="E61" s="7">
        <v>1.1299999999999999E-3</v>
      </c>
      <c r="F61" s="7"/>
      <c r="G61" s="17"/>
      <c r="H61" s="17"/>
      <c r="I61" s="17"/>
    </row>
    <row r="62" spans="1:9" x14ac:dyDescent="0.2">
      <c r="A62" s="12"/>
      <c r="B62" s="17"/>
      <c r="C62" s="17"/>
      <c r="D62" s="17"/>
      <c r="E62" s="7">
        <v>1.9099999999999999E-2</v>
      </c>
      <c r="F62" s="7"/>
      <c r="G62" s="17"/>
      <c r="H62" s="17"/>
      <c r="I62" s="17"/>
    </row>
    <row r="63" spans="1:9" x14ac:dyDescent="0.2">
      <c r="A63" s="12"/>
      <c r="B63" s="17"/>
      <c r="C63" s="17"/>
      <c r="D63" s="17"/>
      <c r="E63" s="7">
        <v>2E-3</v>
      </c>
      <c r="F63" s="7"/>
      <c r="G63" s="17"/>
      <c r="H63" s="17"/>
      <c r="I63" s="17"/>
    </row>
    <row r="64" spans="1:9" x14ac:dyDescent="0.2">
      <c r="A64" s="12"/>
      <c r="B64" s="17"/>
      <c r="C64" s="17"/>
      <c r="D64" s="17"/>
      <c r="E64" s="7">
        <v>2.9199999999999999E-3</v>
      </c>
      <c r="F64" s="7"/>
      <c r="G64" s="17"/>
      <c r="H64" s="17"/>
      <c r="I64" s="17"/>
    </row>
    <row r="65" spans="1:9" x14ac:dyDescent="0.2">
      <c r="A65" s="12"/>
      <c r="B65" s="17"/>
      <c r="C65" s="17"/>
      <c r="D65" s="17"/>
      <c r="E65" s="7">
        <v>8.6999999999999994E-3</v>
      </c>
      <c r="F65" s="7"/>
      <c r="G65" s="17"/>
      <c r="H65" s="17"/>
      <c r="I65" s="17"/>
    </row>
    <row r="66" spans="1:9" x14ac:dyDescent="0.2">
      <c r="A66" s="12"/>
      <c r="B66" s="17"/>
      <c r="C66" s="17"/>
      <c r="D66" s="17"/>
      <c r="E66" s="7">
        <v>4.7800000000000004E-3</v>
      </c>
      <c r="F66" s="7"/>
      <c r="G66" s="17"/>
      <c r="H66" s="17"/>
      <c r="I66" s="17"/>
    </row>
    <row r="67" spans="1:9" x14ac:dyDescent="0.2">
      <c r="A67" s="12"/>
      <c r="B67" s="17"/>
      <c r="C67" s="17"/>
      <c r="D67" s="17"/>
      <c r="E67" s="7">
        <v>1.09E-2</v>
      </c>
      <c r="F67" s="7"/>
      <c r="G67" s="17"/>
      <c r="H67" s="17"/>
      <c r="I67" s="17"/>
    </row>
    <row r="68" spans="1:9" x14ac:dyDescent="0.2">
      <c r="A68" s="12"/>
      <c r="B68" s="17"/>
      <c r="C68" s="17"/>
      <c r="D68" s="17"/>
      <c r="E68" s="17"/>
      <c r="F68" s="7"/>
      <c r="G68" s="17"/>
      <c r="H68" s="17"/>
      <c r="I68" s="17"/>
    </row>
    <row r="69" spans="1:9" x14ac:dyDescent="0.2">
      <c r="A69" s="12"/>
      <c r="B69" s="12"/>
      <c r="C69" s="12"/>
      <c r="D69" s="12"/>
      <c r="E69" s="12"/>
      <c r="F69" s="6"/>
      <c r="G69" s="12"/>
      <c r="H69" s="12"/>
      <c r="I69" s="12"/>
    </row>
    <row r="70" spans="1:9" x14ac:dyDescent="0.2">
      <c r="A70" s="12"/>
      <c r="B70" s="12"/>
      <c r="C70" s="12"/>
      <c r="D70" s="12"/>
      <c r="E70" s="12"/>
      <c r="F70" s="6"/>
      <c r="G70" s="12"/>
      <c r="H70" s="12"/>
      <c r="I70" s="12"/>
    </row>
    <row r="71" spans="1:9" x14ac:dyDescent="0.2">
      <c r="A71" s="12"/>
      <c r="B71" s="12"/>
      <c r="C71" s="12"/>
      <c r="D71" s="12"/>
      <c r="E71" s="12"/>
      <c r="F71" s="6"/>
      <c r="G71" s="12"/>
      <c r="H71" s="12"/>
      <c r="I71" s="12"/>
    </row>
  </sheetData>
  <mergeCells count="1">
    <mergeCell ref="K2:L2"/>
  </mergeCells>
  <phoneticPr fontId="7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1941-C82E-BF44-87C5-B124D07ED407}">
  <dimension ref="A1:N71"/>
  <sheetViews>
    <sheetView zoomScaleNormal="100" workbookViewId="0"/>
  </sheetViews>
  <sheetFormatPr baseColWidth="10" defaultColWidth="11" defaultRowHeight="16" x14ac:dyDescent="0.2"/>
  <cols>
    <col min="1" max="1" width="25.33203125" customWidth="1"/>
    <col min="2" max="2" width="10.6640625" bestFit="1" customWidth="1"/>
    <col min="3" max="3" width="11.1640625" bestFit="1" customWidth="1"/>
    <col min="4" max="4" width="10.6640625" bestFit="1" customWidth="1"/>
    <col min="5" max="5" width="11.1640625" bestFit="1" customWidth="1"/>
    <col min="6" max="6" width="10.33203125" bestFit="1" customWidth="1"/>
    <col min="7" max="7" width="11.1640625" bestFit="1" customWidth="1"/>
  </cols>
  <sheetData>
    <row r="1" spans="1:14" x14ac:dyDescent="0.2">
      <c r="A1" s="3" t="s">
        <v>220</v>
      </c>
      <c r="B1" s="1"/>
      <c r="C1" s="1"/>
      <c r="D1" s="1"/>
      <c r="E1" s="1"/>
      <c r="F1" s="1"/>
      <c r="G1" s="1"/>
    </row>
    <row r="2" spans="1:14" x14ac:dyDescent="0.2">
      <c r="A2" s="196" t="s">
        <v>0</v>
      </c>
      <c r="B2" s="196"/>
      <c r="C2" s="196"/>
      <c r="D2" s="196"/>
      <c r="E2" s="196"/>
      <c r="F2" s="196"/>
      <c r="G2" s="196"/>
    </row>
    <row r="3" spans="1:14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</row>
    <row r="4" spans="1:14" x14ac:dyDescent="0.2">
      <c r="A4" s="211"/>
      <c r="B4" s="96" t="s">
        <v>228</v>
      </c>
      <c r="C4" s="167" t="s">
        <v>4</v>
      </c>
      <c r="D4" s="96" t="s">
        <v>228</v>
      </c>
      <c r="E4" s="167" t="s">
        <v>4</v>
      </c>
      <c r="F4" s="96" t="s">
        <v>228</v>
      </c>
      <c r="G4" s="167" t="s">
        <v>4</v>
      </c>
    </row>
    <row r="5" spans="1:14" x14ac:dyDescent="0.2">
      <c r="A5" s="46" t="s">
        <v>313</v>
      </c>
      <c r="B5" s="67">
        <v>0.999</v>
      </c>
      <c r="C5" s="54">
        <v>0.999</v>
      </c>
      <c r="D5" s="54">
        <v>1</v>
      </c>
      <c r="E5" s="54">
        <v>1</v>
      </c>
      <c r="F5" s="54">
        <v>1</v>
      </c>
      <c r="G5" s="54">
        <v>1</v>
      </c>
    </row>
    <row r="6" spans="1:14" x14ac:dyDescent="0.2">
      <c r="A6" s="36" t="s">
        <v>314</v>
      </c>
      <c r="B6" s="110">
        <v>-3.3980000000000001</v>
      </c>
      <c r="C6" s="110">
        <v>-3.3980000000000001</v>
      </c>
      <c r="D6" s="166">
        <v>-3.4159999999999999</v>
      </c>
      <c r="E6" s="166">
        <v>-3.4159999999999999</v>
      </c>
      <c r="F6" s="166">
        <v>-3.4569999999999999</v>
      </c>
      <c r="G6" s="166">
        <v>-3.4569999999999999</v>
      </c>
    </row>
    <row r="7" spans="1:14" x14ac:dyDescent="0.2">
      <c r="A7" s="36" t="s">
        <v>301</v>
      </c>
      <c r="B7" s="169">
        <v>27.676766014099123</v>
      </c>
      <c r="C7" s="169">
        <v>27.676766014099123</v>
      </c>
      <c r="D7" s="52">
        <v>27.700024795532226</v>
      </c>
      <c r="E7" s="52">
        <v>27.700024795532226</v>
      </c>
      <c r="F7" s="52">
        <v>27.388025093078614</v>
      </c>
      <c r="G7" s="52">
        <v>27.388025093078614</v>
      </c>
    </row>
    <row r="8" spans="1:14" x14ac:dyDescent="0.2">
      <c r="A8" s="37" t="s">
        <v>300</v>
      </c>
      <c r="B8" s="170">
        <f t="shared" ref="B8:G8" si="0">10^(-1/B6)-1</f>
        <v>0.96920422669435036</v>
      </c>
      <c r="C8" s="171">
        <f t="shared" si="0"/>
        <v>0.96920422669435036</v>
      </c>
      <c r="D8" s="170">
        <f t="shared" si="0"/>
        <v>0.9621854311612521</v>
      </c>
      <c r="E8" s="170">
        <f t="shared" si="0"/>
        <v>0.9621854311612521</v>
      </c>
      <c r="F8" s="170">
        <f t="shared" si="0"/>
        <v>0.94656159919276939</v>
      </c>
      <c r="G8" s="171">
        <f t="shared" si="0"/>
        <v>0.94656159919276939</v>
      </c>
    </row>
    <row r="9" spans="1:14" x14ac:dyDescent="0.2">
      <c r="A9" s="50" t="s">
        <v>5</v>
      </c>
      <c r="B9" s="52">
        <f>B14/B11/1.44</f>
        <v>0.13623436238251324</v>
      </c>
      <c r="C9" s="52">
        <f t="shared" ref="C9:G9" si="1">C14/C11/1.44</f>
        <v>7.4591648089208243E-3</v>
      </c>
      <c r="D9" s="83">
        <f t="shared" si="1"/>
        <v>0.19575253079876229</v>
      </c>
      <c r="E9" s="52">
        <f t="shared" si="1"/>
        <v>4.6249085916101607E-3</v>
      </c>
      <c r="F9" s="52">
        <f t="shared" si="1"/>
        <v>0.11586481962158492</v>
      </c>
      <c r="G9" s="52">
        <f t="shared" si="1"/>
        <v>4.7670422773470385E-3</v>
      </c>
      <c r="J9" s="6"/>
      <c r="K9" s="6"/>
    </row>
    <row r="10" spans="1:14" x14ac:dyDescent="0.2">
      <c r="A10" s="66" t="s">
        <v>302</v>
      </c>
      <c r="B10" s="88">
        <v>21.991969630469455</v>
      </c>
      <c r="C10" s="74">
        <v>21.991969630469455</v>
      </c>
      <c r="D10" s="74">
        <v>21.89466792417025</v>
      </c>
      <c r="E10" s="74">
        <v>21.89466792417025</v>
      </c>
      <c r="F10" s="74">
        <v>21.532253669372622</v>
      </c>
      <c r="G10" s="74">
        <v>21.532253669372622</v>
      </c>
      <c r="J10" s="5"/>
      <c r="K10" s="5"/>
    </row>
    <row r="11" spans="1:14" x14ac:dyDescent="0.2">
      <c r="A11" s="165" t="s">
        <v>209</v>
      </c>
      <c r="B11" s="169">
        <v>47.095893859863281</v>
      </c>
      <c r="C11" s="52">
        <v>47.095893859863281</v>
      </c>
      <c r="D11" s="52">
        <v>50.056495666503906</v>
      </c>
      <c r="E11" s="52">
        <v>50.056495666503906</v>
      </c>
      <c r="F11" s="52">
        <v>49.418342590332031</v>
      </c>
      <c r="G11" s="52">
        <v>49.418342590332031</v>
      </c>
      <c r="J11" s="5"/>
      <c r="K11" s="5"/>
    </row>
    <row r="12" spans="1:14" x14ac:dyDescent="0.2">
      <c r="A12" s="165" t="s">
        <v>304</v>
      </c>
      <c r="B12" s="169">
        <v>0.61779320240020752</v>
      </c>
      <c r="C12" s="52">
        <v>0.61779320240020752</v>
      </c>
      <c r="D12" s="52">
        <v>2.8835968971252441</v>
      </c>
      <c r="E12" s="52">
        <v>2.8835968971252441</v>
      </c>
      <c r="F12" s="52">
        <v>4.8908228874206543</v>
      </c>
      <c r="G12" s="52">
        <v>4.8908228874206543</v>
      </c>
      <c r="J12" s="5"/>
      <c r="K12" s="5"/>
    </row>
    <row r="13" spans="1:14" x14ac:dyDescent="0.2">
      <c r="A13" s="168" t="s">
        <v>303</v>
      </c>
      <c r="B13" s="184">
        <v>24.395547799902879</v>
      </c>
      <c r="C13" s="75">
        <v>28.682452572816697</v>
      </c>
      <c r="D13" s="75">
        <v>23.773229222067524</v>
      </c>
      <c r="E13" s="75">
        <v>29.329709278460129</v>
      </c>
      <c r="F13" s="75">
        <v>24.220713888057062</v>
      </c>
      <c r="G13" s="75">
        <v>29.011087728890391</v>
      </c>
    </row>
    <row r="14" spans="1:14" x14ac:dyDescent="0.2">
      <c r="A14" s="165" t="s">
        <v>315</v>
      </c>
      <c r="B14" s="169">
        <v>9.2391538619995117</v>
      </c>
      <c r="C14" s="52">
        <v>0.50586628913879395</v>
      </c>
      <c r="D14" s="52">
        <v>14.110107421875</v>
      </c>
      <c r="E14" s="52">
        <v>0.3333696722984314</v>
      </c>
      <c r="F14" s="52">
        <v>8.2452201843261719</v>
      </c>
      <c r="G14" s="52">
        <v>0.33923423290252686</v>
      </c>
      <c r="M14" s="1"/>
      <c r="N14" s="1"/>
    </row>
    <row r="15" spans="1:14" x14ac:dyDescent="0.2">
      <c r="A15" s="47" t="s">
        <v>293</v>
      </c>
      <c r="B15" s="89">
        <v>0.81050616502761841</v>
      </c>
      <c r="C15" s="53">
        <v>4.4675763696432114E-2</v>
      </c>
      <c r="D15" s="53">
        <v>2.5671133995056152</v>
      </c>
      <c r="E15" s="53">
        <v>0.12708528339862823</v>
      </c>
      <c r="F15" s="53">
        <v>0.17350070178508759</v>
      </c>
      <c r="G15" s="53">
        <v>4.8772332957014441E-4</v>
      </c>
      <c r="N15" s="1"/>
    </row>
    <row r="16" spans="1:14" x14ac:dyDescent="0.2">
      <c r="A16" s="1"/>
      <c r="B16" s="1"/>
      <c r="C16" s="1"/>
      <c r="D16" s="1"/>
      <c r="E16" s="1"/>
      <c r="F16" s="1"/>
      <c r="G16" s="1"/>
      <c r="N16" s="1"/>
    </row>
    <row r="17" spans="1:14" x14ac:dyDescent="0.2">
      <c r="A17" s="194" t="s">
        <v>74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N17" s="1"/>
    </row>
    <row r="18" spans="1:14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N18" s="1"/>
    </row>
    <row r="19" spans="1:14" x14ac:dyDescent="0.2">
      <c r="A19" s="46" t="s">
        <v>313</v>
      </c>
      <c r="B19" s="67">
        <v>0.999</v>
      </c>
      <c r="C19" s="54">
        <v>0.999</v>
      </c>
      <c r="D19" s="54">
        <v>0.999</v>
      </c>
      <c r="E19" s="54">
        <v>0.999</v>
      </c>
      <c r="F19" s="54">
        <v>0.999</v>
      </c>
      <c r="G19" s="54">
        <v>0.999</v>
      </c>
      <c r="I19" s="5"/>
      <c r="J19" s="5"/>
    </row>
    <row r="20" spans="1:14" x14ac:dyDescent="0.2">
      <c r="A20" s="36" t="s">
        <v>314</v>
      </c>
      <c r="B20" s="110">
        <v>-3.3889999999999998</v>
      </c>
      <c r="C20" s="110">
        <v>-3.3889999999999998</v>
      </c>
      <c r="D20" s="166">
        <v>-3.3889999999999998</v>
      </c>
      <c r="E20" s="166">
        <v>-3.3889999999999998</v>
      </c>
      <c r="F20" s="166">
        <v>-3.3889999999999998</v>
      </c>
      <c r="G20" s="166">
        <v>-3.3889999999999998</v>
      </c>
      <c r="I20" s="5"/>
      <c r="J20" s="5"/>
    </row>
    <row r="21" spans="1:14" x14ac:dyDescent="0.2">
      <c r="A21" s="36" t="s">
        <v>301</v>
      </c>
      <c r="B21" s="169">
        <v>28.043889999389648</v>
      </c>
      <c r="C21" s="169">
        <v>28.043889999389648</v>
      </c>
      <c r="D21" s="52">
        <v>28.043889999389648</v>
      </c>
      <c r="E21" s="52">
        <v>28.043889999389648</v>
      </c>
      <c r="F21" s="52">
        <v>28.043889999389648</v>
      </c>
      <c r="G21" s="52">
        <v>28.043889999389648</v>
      </c>
      <c r="I21" s="5"/>
      <c r="J21" s="5"/>
    </row>
    <row r="22" spans="1:14" x14ac:dyDescent="0.2">
      <c r="A22" s="37" t="s">
        <v>300</v>
      </c>
      <c r="B22" s="170">
        <f>10^(-1/B20)-1</f>
        <v>0.97275109316925978</v>
      </c>
      <c r="C22" s="171">
        <f t="shared" ref="C22:G22" si="2">10^(-1/C20)-1</f>
        <v>0.97275109316925978</v>
      </c>
      <c r="D22" s="170">
        <f t="shared" si="2"/>
        <v>0.97275109316925978</v>
      </c>
      <c r="E22" s="170">
        <f t="shared" si="2"/>
        <v>0.97275109316925978</v>
      </c>
      <c r="F22" s="170">
        <f t="shared" si="2"/>
        <v>0.97275109316925978</v>
      </c>
      <c r="G22" s="171">
        <f t="shared" si="2"/>
        <v>0.97275109316925978</v>
      </c>
    </row>
    <row r="23" spans="1:14" x14ac:dyDescent="0.2">
      <c r="A23" s="50" t="s">
        <v>5</v>
      </c>
      <c r="B23" s="52">
        <f>B28/B25/1.44</f>
        <v>0.16536474593995001</v>
      </c>
      <c r="C23" s="52">
        <f t="shared" ref="C23:G23" si="3">C28/C25/1.44</f>
        <v>4.9551362765843611E-3</v>
      </c>
      <c r="D23" s="83">
        <f t="shared" si="3"/>
        <v>0.19267037368741377</v>
      </c>
      <c r="E23" s="52">
        <f t="shared" si="3"/>
        <v>6.5912879683332776E-3</v>
      </c>
      <c r="F23" s="52">
        <f t="shared" si="3"/>
        <v>0.17180982669878236</v>
      </c>
      <c r="G23" s="52">
        <f t="shared" si="3"/>
        <v>5.5493434446140938E-3</v>
      </c>
    </row>
    <row r="24" spans="1:14" x14ac:dyDescent="0.2">
      <c r="A24" s="66" t="s">
        <v>302</v>
      </c>
      <c r="B24" s="88">
        <v>20.838747360641037</v>
      </c>
      <c r="C24" s="74">
        <v>20.838747360641037</v>
      </c>
      <c r="D24" s="74">
        <v>20.966180566045459</v>
      </c>
      <c r="E24" s="74">
        <v>20.966180566045459</v>
      </c>
      <c r="F24" s="74">
        <v>20.841005985962948</v>
      </c>
      <c r="G24" s="74">
        <v>20.841005985962948</v>
      </c>
    </row>
    <row r="25" spans="1:14" x14ac:dyDescent="0.2">
      <c r="A25" s="165" t="s">
        <v>209</v>
      </c>
      <c r="B25" s="169">
        <v>133.67123413085938</v>
      </c>
      <c r="C25" s="52">
        <v>133.67123413085938</v>
      </c>
      <c r="D25" s="52">
        <v>122.58460998535156</v>
      </c>
      <c r="E25" s="52">
        <v>122.58460998535156</v>
      </c>
      <c r="F25" s="52">
        <v>133.46626281738281</v>
      </c>
      <c r="G25" s="52">
        <v>133.46626281738281</v>
      </c>
    </row>
    <row r="26" spans="1:14" x14ac:dyDescent="0.2">
      <c r="A26" s="165" t="s">
        <v>304</v>
      </c>
      <c r="B26" s="169">
        <v>6.7813777923583984</v>
      </c>
      <c r="C26" s="52">
        <v>6.7813777923583984</v>
      </c>
      <c r="D26" s="52">
        <v>3.6346848011016846</v>
      </c>
      <c r="E26" s="52">
        <v>3.6346848011016846</v>
      </c>
      <c r="F26" s="52">
        <v>0.65883415937423706</v>
      </c>
      <c r="G26" s="52">
        <v>0.65883415937423706</v>
      </c>
    </row>
    <row r="27" spans="1:14" x14ac:dyDescent="0.2">
      <c r="A27" s="168" t="s">
        <v>303</v>
      </c>
      <c r="B27" s="184">
        <v>22.950753792021231</v>
      </c>
      <c r="C27" s="75">
        <v>28.113513436397941</v>
      </c>
      <c r="D27" s="75">
        <v>22.85325224967962</v>
      </c>
      <c r="E27" s="75">
        <v>27.820999780915866</v>
      </c>
      <c r="F27" s="75">
        <v>22.896737829035519</v>
      </c>
      <c r="G27" s="75">
        <v>27.949080704978421</v>
      </c>
    </row>
    <row r="28" spans="1:14" x14ac:dyDescent="0.2">
      <c r="A28" s="165" t="s">
        <v>315</v>
      </c>
      <c r="B28" s="169">
        <v>31.830493927001953</v>
      </c>
      <c r="C28" s="52">
        <v>0.95379722118377686</v>
      </c>
      <c r="D28" s="52">
        <v>34.010528564453125</v>
      </c>
      <c r="E28" s="52">
        <v>1.1635062694549561</v>
      </c>
      <c r="F28" s="52">
        <v>33.020374298095703</v>
      </c>
      <c r="G28" s="52">
        <v>1.0665361881256104</v>
      </c>
    </row>
    <row r="29" spans="1:14" x14ac:dyDescent="0.2">
      <c r="A29" s="47" t="s">
        <v>293</v>
      </c>
      <c r="B29" s="89">
        <v>1.3394525051116943</v>
      </c>
      <c r="C29" s="53">
        <v>0.26367148756980896</v>
      </c>
      <c r="D29" s="53">
        <v>0.48401305079460144</v>
      </c>
      <c r="E29" s="53">
        <v>0.13511192798614502</v>
      </c>
      <c r="F29" s="53">
        <v>1.6366235017776489</v>
      </c>
      <c r="G29" s="53">
        <v>0.16052179038524628</v>
      </c>
    </row>
    <row r="30" spans="1:14" x14ac:dyDescent="0.2">
      <c r="A30" s="1"/>
      <c r="B30" s="1"/>
      <c r="C30" s="1"/>
      <c r="D30" s="1"/>
      <c r="E30" s="1"/>
      <c r="F30" s="1"/>
      <c r="G30" s="1"/>
    </row>
    <row r="31" spans="1:14" x14ac:dyDescent="0.2">
      <c r="A31" s="194" t="s">
        <v>6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</row>
    <row r="32" spans="1:14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</row>
    <row r="33" spans="1:7" x14ac:dyDescent="0.2">
      <c r="A33" s="46" t="s">
        <v>313</v>
      </c>
      <c r="B33" s="67">
        <v>1</v>
      </c>
      <c r="C33" s="54">
        <v>1</v>
      </c>
      <c r="D33" s="54">
        <v>0.998</v>
      </c>
      <c r="E33" s="54">
        <v>0.998</v>
      </c>
      <c r="F33" s="54">
        <v>1</v>
      </c>
      <c r="G33" s="54">
        <v>1</v>
      </c>
    </row>
    <row r="34" spans="1:7" x14ac:dyDescent="0.2">
      <c r="A34" s="36" t="s">
        <v>314</v>
      </c>
      <c r="B34" s="110">
        <v>-3.5009999999999999</v>
      </c>
      <c r="C34" s="166">
        <v>-3.5009999999999999</v>
      </c>
      <c r="D34" s="166">
        <v>-3.5430000000000001</v>
      </c>
      <c r="E34" s="166">
        <v>-3.5430000000000001</v>
      </c>
      <c r="F34" s="166">
        <v>-3.4569999999999999</v>
      </c>
      <c r="G34" s="166">
        <v>-3.4569999999999999</v>
      </c>
    </row>
    <row r="35" spans="1:7" x14ac:dyDescent="0.2">
      <c r="A35" s="36" t="s">
        <v>301</v>
      </c>
      <c r="B35" s="169">
        <v>27.897157669067383</v>
      </c>
      <c r="C35" s="169">
        <v>27.897157669067383</v>
      </c>
      <c r="D35" s="52">
        <v>27.959203529357911</v>
      </c>
      <c r="E35" s="52">
        <v>27.959203529357911</v>
      </c>
      <c r="F35" s="52">
        <v>27.388025093078614</v>
      </c>
      <c r="G35" s="52">
        <v>27.388025093078614</v>
      </c>
    </row>
    <row r="36" spans="1:7" x14ac:dyDescent="0.2">
      <c r="A36" s="37" t="s">
        <v>300</v>
      </c>
      <c r="B36" s="170">
        <f t="shared" ref="B36:G36" si="4">10^(-1/B34)-1</f>
        <v>0.93033496084600498</v>
      </c>
      <c r="C36" s="171">
        <f t="shared" si="4"/>
        <v>0.93033496084600498</v>
      </c>
      <c r="D36" s="170">
        <f t="shared" si="4"/>
        <v>0.9153435503591123</v>
      </c>
      <c r="E36" s="170">
        <f t="shared" si="4"/>
        <v>0.9153435503591123</v>
      </c>
      <c r="F36" s="170">
        <f t="shared" si="4"/>
        <v>0.94656159919276939</v>
      </c>
      <c r="G36" s="171">
        <f t="shared" si="4"/>
        <v>0.94656159919276939</v>
      </c>
    </row>
    <row r="37" spans="1:7" x14ac:dyDescent="0.2">
      <c r="A37" s="50" t="s">
        <v>5</v>
      </c>
      <c r="B37" s="53">
        <f t="shared" ref="B37:G37" si="5">B42/B39/1.44</f>
        <v>0.32391274203352993</v>
      </c>
      <c r="C37" s="53">
        <f t="shared" si="5"/>
        <v>2.1581343926540639E-2</v>
      </c>
      <c r="D37" s="53">
        <f t="shared" si="5"/>
        <v>0.31562674241918115</v>
      </c>
      <c r="E37" s="53">
        <f t="shared" si="5"/>
        <v>1.2017060880400962E-2</v>
      </c>
      <c r="F37" s="53">
        <f t="shared" si="5"/>
        <v>0.28799078087040719</v>
      </c>
      <c r="G37" s="53">
        <f t="shared" si="5"/>
        <v>1.1432054097557728E-2</v>
      </c>
    </row>
    <row r="38" spans="1:7" x14ac:dyDescent="0.2">
      <c r="A38" s="66" t="s">
        <v>302</v>
      </c>
      <c r="B38" s="88">
        <v>21.495740994033298</v>
      </c>
      <c r="C38" s="74">
        <v>21.495740994033298</v>
      </c>
      <c r="D38" s="74">
        <v>21.849356490597955</v>
      </c>
      <c r="E38" s="74">
        <v>21.849356490597955</v>
      </c>
      <c r="F38" s="74">
        <v>21.595548433514487</v>
      </c>
      <c r="G38" s="74">
        <v>21.595548433514487</v>
      </c>
    </row>
    <row r="39" spans="1:7" x14ac:dyDescent="0.2">
      <c r="A39" s="165" t="s">
        <v>209</v>
      </c>
      <c r="B39" s="169">
        <v>67.368019104003906</v>
      </c>
      <c r="C39" s="52">
        <v>67.368019104003906</v>
      </c>
      <c r="D39" s="52">
        <v>53.025413513183594</v>
      </c>
      <c r="E39" s="52">
        <v>53.025413513183594</v>
      </c>
      <c r="F39" s="52">
        <v>47.378250122070312</v>
      </c>
      <c r="G39" s="52">
        <v>47.378250122070312</v>
      </c>
    </row>
    <row r="40" spans="1:7" x14ac:dyDescent="0.2">
      <c r="A40" s="165" t="s">
        <v>304</v>
      </c>
      <c r="B40" s="169">
        <v>6.7738332748413086</v>
      </c>
      <c r="C40" s="52">
        <v>6.7738332748413086</v>
      </c>
      <c r="D40" s="52">
        <v>3.9229719638824463</v>
      </c>
      <c r="E40" s="52">
        <v>3.9229719638824463</v>
      </c>
      <c r="F40" s="52">
        <v>1.3301923274993896</v>
      </c>
      <c r="G40" s="52">
        <v>1.3301923274993896</v>
      </c>
    </row>
    <row r="41" spans="1:7" x14ac:dyDescent="0.2">
      <c r="A41" s="168" t="s">
        <v>303</v>
      </c>
      <c r="B41" s="184">
        <v>22.655305367211842</v>
      </c>
      <c r="C41" s="75">
        <v>26.773705130287503</v>
      </c>
      <c r="D41" s="75">
        <v>23.062705432525153</v>
      </c>
      <c r="E41" s="75">
        <v>28.091552941017454</v>
      </c>
      <c r="F41" s="75">
        <v>22.917017528634247</v>
      </c>
      <c r="G41" s="75">
        <v>27.761153693804623</v>
      </c>
    </row>
    <row r="42" spans="1:7" x14ac:dyDescent="0.2">
      <c r="A42" s="165" t="s">
        <v>315</v>
      </c>
      <c r="B42" s="169">
        <v>31.422758102416992</v>
      </c>
      <c r="C42" s="52">
        <v>2.0936050415039062</v>
      </c>
      <c r="D42" s="52">
        <v>24.100183486938477</v>
      </c>
      <c r="E42" s="52">
        <v>0.91758185625076294</v>
      </c>
      <c r="F42" s="52">
        <v>19.648078918457031</v>
      </c>
      <c r="G42" s="52">
        <v>0.77994823455810547</v>
      </c>
    </row>
    <row r="43" spans="1:7" x14ac:dyDescent="0.2">
      <c r="A43" s="47" t="s">
        <v>293</v>
      </c>
      <c r="B43" s="89">
        <v>0.19273450970649719</v>
      </c>
      <c r="C43" s="53">
        <v>5.1403138786554337E-2</v>
      </c>
      <c r="D43" s="53">
        <v>0.66253769397735596</v>
      </c>
      <c r="E43" s="53">
        <v>0.10649707913398743</v>
      </c>
      <c r="F43" s="53">
        <v>3.3814895153045654</v>
      </c>
      <c r="G43" s="53">
        <v>2.0586417987942696E-2</v>
      </c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94" t="s">
        <v>75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</row>
    <row r="46" spans="1:7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</row>
    <row r="47" spans="1:7" x14ac:dyDescent="0.2">
      <c r="A47" s="46" t="s">
        <v>313</v>
      </c>
      <c r="B47" s="67">
        <v>1</v>
      </c>
      <c r="C47" s="54">
        <v>1</v>
      </c>
      <c r="D47" s="54">
        <v>1</v>
      </c>
      <c r="E47" s="54">
        <v>1</v>
      </c>
      <c r="F47" s="54">
        <v>1</v>
      </c>
      <c r="G47" s="54">
        <v>1</v>
      </c>
    </row>
    <row r="48" spans="1:7" x14ac:dyDescent="0.2">
      <c r="A48" s="36" t="s">
        <v>314</v>
      </c>
      <c r="B48" s="110">
        <v>-3.3919999999999999</v>
      </c>
      <c r="C48" s="166">
        <v>-3.3919999999999999</v>
      </c>
      <c r="D48" s="166">
        <v>-3.3919999999999999</v>
      </c>
      <c r="E48" s="166">
        <v>-3.3919999999999999</v>
      </c>
      <c r="F48" s="166">
        <v>-3.3919999999999999</v>
      </c>
      <c r="G48" s="166">
        <v>-3.3919999999999999</v>
      </c>
    </row>
    <row r="49" spans="1:7" x14ac:dyDescent="0.2">
      <c r="A49" s="36" t="s">
        <v>301</v>
      </c>
      <c r="B49" s="169">
        <v>27.867560195922849</v>
      </c>
      <c r="C49" s="169">
        <v>27.867560195922849</v>
      </c>
      <c r="D49" s="52">
        <v>27.867560195922849</v>
      </c>
      <c r="E49" s="52">
        <v>27.867560195922849</v>
      </c>
      <c r="F49" s="52">
        <v>27.867560195922849</v>
      </c>
      <c r="G49" s="52">
        <v>27.867560195922849</v>
      </c>
    </row>
    <row r="50" spans="1:7" x14ac:dyDescent="0.2">
      <c r="A50" s="37" t="s">
        <v>300</v>
      </c>
      <c r="B50" s="170">
        <f>10^(-1/B48)-1</f>
        <v>0.97156600313984409</v>
      </c>
      <c r="C50" s="171">
        <f t="shared" ref="C50:G50" si="6">10^(-1/C48)-1</f>
        <v>0.97156600313984409</v>
      </c>
      <c r="D50" s="170">
        <f t="shared" si="6"/>
        <v>0.97156600313984409</v>
      </c>
      <c r="E50" s="170">
        <f t="shared" si="6"/>
        <v>0.97156600313984409</v>
      </c>
      <c r="F50" s="170">
        <f t="shared" si="6"/>
        <v>0.97156600313984409</v>
      </c>
      <c r="G50" s="171">
        <f t="shared" si="6"/>
        <v>0.97156600313984409</v>
      </c>
    </row>
    <row r="51" spans="1:7" x14ac:dyDescent="0.2">
      <c r="A51" s="50" t="s">
        <v>5</v>
      </c>
      <c r="B51" s="53">
        <f t="shared" ref="B51:G51" si="7">B56/B53/1.44</f>
        <v>0.18313553182315728</v>
      </c>
      <c r="C51" s="53">
        <f t="shared" si="7"/>
        <v>2.4096306078612803E-3</v>
      </c>
      <c r="D51" s="53">
        <f t="shared" si="7"/>
        <v>0.17002391598982003</v>
      </c>
      <c r="E51" s="53">
        <f t="shared" si="7"/>
        <v>1.5492239624696799E-3</v>
      </c>
      <c r="F51" s="53">
        <f t="shared" si="7"/>
        <v>0.10826892197503858</v>
      </c>
      <c r="G51" s="53">
        <f t="shared" si="7"/>
        <v>2.5645282808470318E-3</v>
      </c>
    </row>
    <row r="52" spans="1:7" x14ac:dyDescent="0.2">
      <c r="A52" s="66" t="s">
        <v>302</v>
      </c>
      <c r="B52" s="88">
        <v>22.429749194879438</v>
      </c>
      <c r="C52" s="74">
        <v>22.429749194879438</v>
      </c>
      <c r="D52" s="74">
        <v>22.651321153486045</v>
      </c>
      <c r="E52" s="74">
        <v>22.651321153486045</v>
      </c>
      <c r="F52" s="74">
        <v>22.219132345564958</v>
      </c>
      <c r="G52" s="74">
        <v>22.219132345564958</v>
      </c>
    </row>
    <row r="53" spans="1:7" x14ac:dyDescent="0.2">
      <c r="A53" s="165" t="s">
        <v>209</v>
      </c>
      <c r="B53" s="169">
        <v>40.0985107421875</v>
      </c>
      <c r="C53" s="52">
        <v>40.0985107421875</v>
      </c>
      <c r="D53" s="52">
        <v>34.498985290527344</v>
      </c>
      <c r="E53" s="52">
        <v>34.498985290527344</v>
      </c>
      <c r="F53" s="52">
        <v>46.261581420898438</v>
      </c>
      <c r="G53" s="52">
        <v>46.261581420898438</v>
      </c>
    </row>
    <row r="54" spans="1:7" x14ac:dyDescent="0.2">
      <c r="A54" s="165" t="s">
        <v>304</v>
      </c>
      <c r="B54" s="169">
        <v>2.3069553375244141</v>
      </c>
      <c r="C54" s="52">
        <v>2.3069553375244141</v>
      </c>
      <c r="D54" s="52">
        <v>3.0169887542724609</v>
      </c>
      <c r="E54" s="52">
        <v>3.0169887542724609</v>
      </c>
      <c r="F54" s="52">
        <v>3.0388026237487793</v>
      </c>
      <c r="G54" s="52">
        <v>3.0388026237487793</v>
      </c>
    </row>
    <row r="55" spans="1:7" x14ac:dyDescent="0.2">
      <c r="A55" s="168" t="s">
        <v>303</v>
      </c>
      <c r="B55" s="184">
        <v>24.39325891508048</v>
      </c>
      <c r="C55" s="75">
        <v>30.773007623733644</v>
      </c>
      <c r="D55" s="75">
        <v>24.72426561069237</v>
      </c>
      <c r="E55" s="75">
        <v>31.645288194315935</v>
      </c>
      <c r="F55" s="75">
        <v>24.956929840155976</v>
      </c>
      <c r="G55" s="75">
        <v>30.47061335714902</v>
      </c>
    </row>
    <row r="56" spans="1:7" x14ac:dyDescent="0.2">
      <c r="A56" s="165" t="s">
        <v>315</v>
      </c>
      <c r="B56" s="169">
        <v>10.574585409725413</v>
      </c>
      <c r="C56" s="52">
        <v>0.13913654229220224</v>
      </c>
      <c r="D56" s="52">
        <v>8.4465397105497466</v>
      </c>
      <c r="E56" s="52">
        <v>7.6963182757882512E-2</v>
      </c>
      <c r="F56" s="52">
        <v>7.2125158309936523</v>
      </c>
      <c r="G56" s="52">
        <v>0.17084035277366638</v>
      </c>
    </row>
    <row r="57" spans="1:7" x14ac:dyDescent="0.2">
      <c r="A57" s="47" t="s">
        <v>293</v>
      </c>
      <c r="B57" s="89">
        <v>0.28264133369221406</v>
      </c>
      <c r="C57" s="53">
        <v>4.2240502422346785E-3</v>
      </c>
      <c r="D57" s="53">
        <v>0.40601039634031411</v>
      </c>
      <c r="E57" s="53">
        <v>1.149037085911807E-2</v>
      </c>
      <c r="F57" s="53">
        <v>0.53359967470169067</v>
      </c>
      <c r="G57" s="53">
        <v>3.6139678210020065E-2</v>
      </c>
    </row>
    <row r="58" spans="1:7" x14ac:dyDescent="0.2">
      <c r="A58" s="1"/>
      <c r="B58" s="1"/>
      <c r="C58" s="1"/>
      <c r="D58" s="1"/>
      <c r="E58" s="1"/>
      <c r="F58" s="1"/>
      <c r="G58" s="1"/>
    </row>
    <row r="59" spans="1:7" x14ac:dyDescent="0.2">
      <c r="A59" s="190" t="s">
        <v>284</v>
      </c>
      <c r="B59" s="192" t="s">
        <v>10</v>
      </c>
      <c r="C59" s="193"/>
      <c r="D59" s="192" t="s">
        <v>11</v>
      </c>
      <c r="E59" s="193"/>
      <c r="F59" s="1"/>
      <c r="G59" s="1"/>
    </row>
    <row r="60" spans="1:7" x14ac:dyDescent="0.2">
      <c r="A60" s="191"/>
      <c r="B60" s="13" t="s">
        <v>3</v>
      </c>
      <c r="C60" s="56" t="s">
        <v>4</v>
      </c>
      <c r="D60" s="25" t="s">
        <v>3</v>
      </c>
      <c r="E60" s="56" t="s">
        <v>4</v>
      </c>
      <c r="F60" s="1"/>
    </row>
    <row r="61" spans="1:7" x14ac:dyDescent="0.2">
      <c r="A61" s="2" t="s">
        <v>2</v>
      </c>
      <c r="B61" s="147">
        <f>AVERAGE(B9,D9,F9)</f>
        <v>0.14928390426762014</v>
      </c>
      <c r="C61" s="147">
        <f>AVERAGE(C9,E9,G9)</f>
        <v>5.6170385592926751E-3</v>
      </c>
      <c r="D61" s="147">
        <f>_xlfn.STDEV.S(B9,D9,F9)/SQRT(COUNT(B9,D9,F9))</f>
        <v>2.3966848679237537E-2</v>
      </c>
      <c r="E61" s="147">
        <f>_xlfn.STDEV.S(C9,E9,G9)/SQRT(COUNT(C9,E9,G9))</f>
        <v>9.2197656077077012E-4</v>
      </c>
      <c r="F61" s="1"/>
    </row>
    <row r="62" spans="1:7" x14ac:dyDescent="0.2">
      <c r="A62" s="4" t="s">
        <v>74</v>
      </c>
      <c r="B62" s="147">
        <f>AVERAGE(B23,D23,F23)</f>
        <v>0.17661498210871537</v>
      </c>
      <c r="C62" s="147">
        <f>AVERAGE(C23,E23,G23)</f>
        <v>5.6985892298439108E-3</v>
      </c>
      <c r="D62" s="147">
        <f>_xlfn.STDEV.S(B23,D23,F23)/SQRT(COUNT(B23,D23,F23))</f>
        <v>8.2404786583460884E-3</v>
      </c>
      <c r="E62" s="147">
        <f>_xlfn.STDEV.S(C23,E23,G23)/SQRT(COUNT(C23,E23,G23))</f>
        <v>4.7817493936489359E-4</v>
      </c>
      <c r="F62" s="1"/>
    </row>
    <row r="63" spans="1:7" x14ac:dyDescent="0.2">
      <c r="A63" s="4" t="s">
        <v>6</v>
      </c>
      <c r="B63" s="147">
        <f>AVERAGE(B37,D37,F37)</f>
        <v>0.30917675510770609</v>
      </c>
      <c r="C63" s="147">
        <f>AVERAGE(C37,E37,G37)</f>
        <v>1.5010152968166443E-2</v>
      </c>
      <c r="D63" s="147">
        <f>_xlfn.STDEV.S(B37,D37,F37)/SQRT(COUNT(B37,D37,F37))</f>
        <v>1.085968961634212E-2</v>
      </c>
      <c r="E63" s="147">
        <f>_xlfn.STDEV.S(C37,E37,G37)/SQRT(COUNT(C37,E37,G37))</f>
        <v>3.289932683838032E-3</v>
      </c>
      <c r="F63" s="1"/>
    </row>
    <row r="64" spans="1:7" x14ac:dyDescent="0.2">
      <c r="A64" s="4" t="s">
        <v>75</v>
      </c>
      <c r="B64" s="147">
        <f>AVERAGE(B51,D51,F51)</f>
        <v>0.15380945659600528</v>
      </c>
      <c r="C64" s="147">
        <f>AVERAGE(C51,E51,G51)</f>
        <v>2.1744609503926639E-3</v>
      </c>
      <c r="D64" s="147">
        <f>_xlfn.STDEV.S(B51,D51,F51)/SQRT(COUNT(B51,D51,F51))</f>
        <v>2.308270519684133E-2</v>
      </c>
      <c r="E64" s="147">
        <f>_xlfn.STDEV.S(C51,E51,G51)/SQRT(COUNT(C51,E51,G51))</f>
        <v>3.1580019557432966E-4</v>
      </c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88" t="s">
        <v>259</v>
      </c>
      <c r="B66" s="189"/>
      <c r="C66" s="1"/>
      <c r="D66" s="1"/>
    </row>
    <row r="67" spans="1:6" ht="17" thickBot="1" x14ac:dyDescent="0.25">
      <c r="A67" s="8"/>
      <c r="B67" s="86" t="s">
        <v>13</v>
      </c>
      <c r="C67" s="1"/>
      <c r="D67" s="1"/>
    </row>
    <row r="68" spans="1:6" x14ac:dyDescent="0.2">
      <c r="A68" s="9" t="s">
        <v>76</v>
      </c>
      <c r="B68" s="118">
        <f>_xlfn.T.TEST(_xlfn.VSTACK(B9,D9,F9),_xlfn.VSTACK(B23,D23,F23),2,2)</f>
        <v>0.34154375273010157</v>
      </c>
      <c r="C68" s="1"/>
      <c r="D68" s="1"/>
    </row>
    <row r="69" spans="1:6" x14ac:dyDescent="0.2">
      <c r="A69" s="9" t="s">
        <v>256</v>
      </c>
      <c r="B69" s="118">
        <f>_xlfn.T.TEST(_xlfn.VSTACK(B9,D9,F9),_xlfn.VSTACK(B37,D37,F37),2,2)</f>
        <v>3.7057215864909083E-3</v>
      </c>
      <c r="C69" s="1"/>
      <c r="D69" s="1"/>
    </row>
    <row r="70" spans="1:6" x14ac:dyDescent="0.2">
      <c r="A70" s="9" t="s">
        <v>77</v>
      </c>
      <c r="B70" s="118">
        <f>_xlfn.T.TEST(_xlfn.VSTACK(B9,D9,F9),_xlfn.VSTACK(B51,D51,F51),2,2)</f>
        <v>0.89838754172619906</v>
      </c>
      <c r="C70" s="1"/>
      <c r="D70" s="1"/>
    </row>
    <row r="71" spans="1:6" x14ac:dyDescent="0.2">
      <c r="A71" s="11" t="s">
        <v>78</v>
      </c>
      <c r="B71" s="148">
        <f>_xlfn.T.TEST(_xlfn.VSTACK(B37,D37,F37),_xlfn.VSTACK(B51,D51,F51),2,2)</f>
        <v>3.6749443104650077E-3</v>
      </c>
    </row>
  </sheetData>
  <mergeCells count="21">
    <mergeCell ref="A66:B66"/>
    <mergeCell ref="A59:A60"/>
    <mergeCell ref="B59:C59"/>
    <mergeCell ref="D59:E59"/>
    <mergeCell ref="A45:A46"/>
    <mergeCell ref="B45:C45"/>
    <mergeCell ref="D45:E45"/>
    <mergeCell ref="F45:G45"/>
    <mergeCell ref="A31:A32"/>
    <mergeCell ref="B31:C31"/>
    <mergeCell ref="D31:E31"/>
    <mergeCell ref="F31:G31"/>
    <mergeCell ref="A17:A18"/>
    <mergeCell ref="B17:C17"/>
    <mergeCell ref="D17:E17"/>
    <mergeCell ref="F17:G17"/>
    <mergeCell ref="A2:G2"/>
    <mergeCell ref="A3:A4"/>
    <mergeCell ref="B3:C3"/>
    <mergeCell ref="D3:E3"/>
    <mergeCell ref="F3:G3"/>
  </mergeCells>
  <phoneticPr fontId="7"/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4315-5A93-5045-A92E-2D3E08EDF3C8}">
  <dimension ref="A1:J71"/>
  <sheetViews>
    <sheetView zoomScaleNormal="100" workbookViewId="0"/>
  </sheetViews>
  <sheetFormatPr baseColWidth="10" defaultColWidth="11" defaultRowHeight="16" x14ac:dyDescent="0.2"/>
  <cols>
    <col min="1" max="1" width="12.6640625" bestFit="1" customWidth="1"/>
    <col min="5" max="5" width="13.5" customWidth="1"/>
    <col min="7" max="7" width="24.1640625" customWidth="1"/>
    <col min="9" max="9" width="21" customWidth="1"/>
  </cols>
  <sheetData>
    <row r="1" spans="1:9" ht="17" thickBot="1" x14ac:dyDescent="0.25">
      <c r="A1" s="103" t="s">
        <v>24</v>
      </c>
      <c r="B1" s="19"/>
      <c r="C1" s="19"/>
      <c r="D1" s="15"/>
      <c r="E1" s="15"/>
    </row>
    <row r="2" spans="1:9" ht="17" thickBot="1" x14ac:dyDescent="0.25">
      <c r="A2" s="99"/>
      <c r="B2" s="14" t="s">
        <v>2</v>
      </c>
      <c r="C2" s="21" t="s">
        <v>74</v>
      </c>
      <c r="D2" s="16" t="s">
        <v>6</v>
      </c>
      <c r="E2" s="16" t="s">
        <v>75</v>
      </c>
      <c r="G2" s="202" t="s">
        <v>26</v>
      </c>
      <c r="H2" s="204"/>
    </row>
    <row r="3" spans="1:9" ht="17" thickBot="1" x14ac:dyDescent="0.25">
      <c r="A3" s="59" t="s">
        <v>101</v>
      </c>
      <c r="B3" s="12">
        <v>31</v>
      </c>
      <c r="C3" s="12">
        <v>16</v>
      </c>
      <c r="D3" s="12">
        <v>62</v>
      </c>
      <c r="E3" s="12">
        <v>16</v>
      </c>
      <c r="G3" s="94"/>
      <c r="H3" s="92" t="s">
        <v>13</v>
      </c>
    </row>
    <row r="4" spans="1:9" x14ac:dyDescent="0.2">
      <c r="A4" s="59" t="s">
        <v>27</v>
      </c>
      <c r="B4" s="17">
        <v>4.2599999999999999E-5</v>
      </c>
      <c r="C4" s="17">
        <v>3.7700000000000002E-5</v>
      </c>
      <c r="D4" s="17">
        <v>4.64E-3</v>
      </c>
      <c r="E4" s="17">
        <v>4.4749999999999998E-4</v>
      </c>
      <c r="G4" s="104" t="s">
        <v>76</v>
      </c>
      <c r="H4" s="116">
        <v>0.23250999999999999</v>
      </c>
    </row>
    <row r="5" spans="1:9" ht="17" thickBot="1" x14ac:dyDescent="0.25">
      <c r="A5" s="100" t="s">
        <v>270</v>
      </c>
      <c r="B5" s="80">
        <f>B4/$B$4</f>
        <v>1</v>
      </c>
      <c r="C5" s="80">
        <f t="shared" ref="C5:E5" si="0">C4/$B$4</f>
        <v>0.88497652582159636</v>
      </c>
      <c r="D5" s="80">
        <f t="shared" si="0"/>
        <v>108.92018779342723</v>
      </c>
      <c r="E5" s="80">
        <f t="shared" si="0"/>
        <v>10.504694835680752</v>
      </c>
      <c r="G5" s="104" t="s">
        <v>14</v>
      </c>
      <c r="H5" s="116" t="s">
        <v>28</v>
      </c>
    </row>
    <row r="6" spans="1:9" x14ac:dyDescent="0.2">
      <c r="A6" s="12"/>
      <c r="B6" s="7">
        <v>1.4999999999999999E-4</v>
      </c>
      <c r="C6" s="7">
        <v>1.6699999999999999E-5</v>
      </c>
      <c r="D6" s="7">
        <v>1.8599999999999998E-2</v>
      </c>
      <c r="E6" s="7">
        <v>3.8499999999999998E-4</v>
      </c>
      <c r="G6" s="104" t="s">
        <v>79</v>
      </c>
      <c r="H6" s="116" t="s">
        <v>28</v>
      </c>
    </row>
    <row r="7" spans="1:9" x14ac:dyDescent="0.2">
      <c r="A7" s="12"/>
      <c r="B7" s="7">
        <v>2.2799999999999999E-5</v>
      </c>
      <c r="C7" s="7">
        <v>1.9700000000000001E-5</v>
      </c>
      <c r="D7" s="7">
        <v>2.23E-2</v>
      </c>
      <c r="E7" s="7">
        <v>2.42E-4</v>
      </c>
      <c r="G7" s="105" t="s">
        <v>80</v>
      </c>
      <c r="H7" s="117" t="s">
        <v>28</v>
      </c>
    </row>
    <row r="8" spans="1:9" x14ac:dyDescent="0.2">
      <c r="A8" s="12"/>
      <c r="B8" s="7">
        <v>5.63E-5</v>
      </c>
      <c r="C8" s="7">
        <v>1.3699999999999999E-5</v>
      </c>
      <c r="D8" s="7">
        <v>8.0699999999999996E-5</v>
      </c>
      <c r="E8" s="7">
        <v>2.0699999999999998E-3</v>
      </c>
      <c r="G8" s="5"/>
      <c r="H8" s="5"/>
    </row>
    <row r="9" spans="1:9" x14ac:dyDescent="0.2">
      <c r="A9" s="12"/>
      <c r="B9" s="7">
        <v>9.2800000000000006E-5</v>
      </c>
      <c r="C9" s="7">
        <v>2.1100000000000001E-5</v>
      </c>
      <c r="D9" s="7">
        <v>1.6000000000000001E-3</v>
      </c>
      <c r="E9" s="7">
        <v>3.4900000000000003E-4</v>
      </c>
      <c r="G9" s="5"/>
      <c r="H9" s="5"/>
    </row>
    <row r="10" spans="1:9" x14ac:dyDescent="0.2">
      <c r="A10" s="12"/>
      <c r="B10" s="7">
        <v>3.8600000000000003E-5</v>
      </c>
      <c r="C10" s="7">
        <v>7.2299999999999996E-5</v>
      </c>
      <c r="D10" s="7">
        <v>1.26E-2</v>
      </c>
      <c r="E10" s="7">
        <v>6.4800000000000003E-4</v>
      </c>
      <c r="G10" s="5"/>
      <c r="H10" s="5"/>
    </row>
    <row r="11" spans="1:9" x14ac:dyDescent="0.2">
      <c r="A11" s="12"/>
      <c r="B11" s="7">
        <v>3.21E-4</v>
      </c>
      <c r="C11" s="7">
        <v>1.1400000000000001E-4</v>
      </c>
      <c r="D11" s="7">
        <v>2.0799999999999998E-3</v>
      </c>
      <c r="E11" s="7">
        <v>3.7199999999999999E-4</v>
      </c>
      <c r="G11" s="6"/>
      <c r="H11" s="6"/>
      <c r="I11" s="5"/>
    </row>
    <row r="12" spans="1:9" x14ac:dyDescent="0.2">
      <c r="A12" s="12"/>
      <c r="B12" s="7">
        <v>1.8599999999999999E-4</v>
      </c>
      <c r="C12" s="7">
        <v>5.7299999999999997E-5</v>
      </c>
      <c r="D12" s="7">
        <v>4.0800000000000003E-3</v>
      </c>
      <c r="E12" s="7">
        <v>5.5500000000000005E-4</v>
      </c>
      <c r="G12" s="5"/>
      <c r="H12" s="5"/>
      <c r="I12" s="5"/>
    </row>
    <row r="13" spans="1:9" x14ac:dyDescent="0.2">
      <c r="A13" s="12"/>
      <c r="B13" s="7">
        <v>3.18E-5</v>
      </c>
      <c r="C13" s="7">
        <v>1.06E-4</v>
      </c>
      <c r="D13" s="7">
        <v>2.7E-2</v>
      </c>
      <c r="E13" s="7">
        <v>1.92E-3</v>
      </c>
      <c r="F13" s="5"/>
      <c r="G13" s="5"/>
      <c r="H13" s="5"/>
      <c r="I13" s="6"/>
    </row>
    <row r="14" spans="1:9" x14ac:dyDescent="0.2">
      <c r="A14" s="12"/>
      <c r="B14" s="7">
        <v>4.0399999999999999E-5</v>
      </c>
      <c r="C14" s="7">
        <v>2.12E-5</v>
      </c>
      <c r="D14" s="7">
        <v>2.16E-3</v>
      </c>
      <c r="E14" s="7">
        <v>3.5599999999999998E-3</v>
      </c>
      <c r="G14" s="5"/>
      <c r="H14" s="5"/>
      <c r="I14" s="5"/>
    </row>
    <row r="15" spans="1:9" x14ac:dyDescent="0.2">
      <c r="A15" s="12"/>
      <c r="B15" s="7">
        <v>3.5500000000000002E-5</v>
      </c>
      <c r="C15" s="7">
        <v>2.09E-5</v>
      </c>
      <c r="D15" s="7">
        <v>2.0199999999999999E-2</v>
      </c>
      <c r="E15" s="7">
        <v>2.6699999999999998E-4</v>
      </c>
      <c r="G15" s="5"/>
      <c r="H15" s="5"/>
      <c r="I15" s="5"/>
    </row>
    <row r="16" spans="1:9" x14ac:dyDescent="0.2">
      <c r="A16" s="12"/>
      <c r="B16" s="7">
        <v>5.2299999999999997E-5</v>
      </c>
      <c r="C16" s="7">
        <v>2.9899999999999998E-5</v>
      </c>
      <c r="D16" s="7">
        <v>9.4399999999999996E-4</v>
      </c>
      <c r="E16" s="7">
        <v>5.1000000000000004E-4</v>
      </c>
      <c r="G16" s="5"/>
      <c r="H16" s="5"/>
      <c r="I16" s="5"/>
    </row>
    <row r="17" spans="1:10" x14ac:dyDescent="0.2">
      <c r="A17" s="12"/>
      <c r="B17" s="7">
        <v>3.5299999999999997E-5</v>
      </c>
      <c r="C17" s="7">
        <v>2.16E-5</v>
      </c>
      <c r="D17" s="7">
        <v>4.1200000000000004E-3</v>
      </c>
      <c r="E17" s="7">
        <v>1.85E-4</v>
      </c>
      <c r="G17" s="5"/>
      <c r="H17" s="5"/>
      <c r="I17" s="5"/>
    </row>
    <row r="18" spans="1:10" x14ac:dyDescent="0.2">
      <c r="A18" s="12"/>
      <c r="B18" s="7">
        <v>4.2700000000000001E-5</v>
      </c>
      <c r="C18" s="7">
        <v>4.7299999999999998E-5</v>
      </c>
      <c r="D18" s="7">
        <v>1.32E-2</v>
      </c>
      <c r="E18" s="7">
        <v>5.7899999999999998E-4</v>
      </c>
      <c r="F18" s="6"/>
      <c r="G18" s="5"/>
      <c r="H18" s="5"/>
      <c r="I18" s="5"/>
      <c r="J18" s="6"/>
    </row>
    <row r="19" spans="1:10" x14ac:dyDescent="0.2">
      <c r="A19" s="12"/>
      <c r="B19" s="7">
        <v>4.2599999999999999E-5</v>
      </c>
      <c r="C19" s="7">
        <v>1.8000000000000001E-4</v>
      </c>
      <c r="D19" s="7">
        <v>1.32E-2</v>
      </c>
      <c r="E19" s="7">
        <v>1.25E-3</v>
      </c>
      <c r="F19" s="5"/>
      <c r="G19" s="5"/>
      <c r="H19" s="5"/>
      <c r="I19" s="5"/>
      <c r="J19" s="5"/>
    </row>
    <row r="20" spans="1:10" x14ac:dyDescent="0.2">
      <c r="A20" s="12"/>
      <c r="B20" s="7">
        <v>3.57E-5</v>
      </c>
      <c r="C20" s="7">
        <v>1.46E-4</v>
      </c>
      <c r="D20" s="7">
        <v>4.1200000000000004E-3</v>
      </c>
      <c r="E20" s="7">
        <v>2.7399999999999999E-4</v>
      </c>
      <c r="F20" s="5"/>
      <c r="G20" s="5"/>
      <c r="H20" s="5"/>
      <c r="I20" s="5"/>
      <c r="J20" s="5"/>
    </row>
    <row r="21" spans="1:10" x14ac:dyDescent="0.2">
      <c r="A21" s="12"/>
      <c r="B21" s="7">
        <v>1.22E-5</v>
      </c>
      <c r="C21" s="7">
        <v>4.5500000000000001E-5</v>
      </c>
      <c r="D21" s="7">
        <v>1.15E-2</v>
      </c>
      <c r="E21" s="7">
        <v>2.7E-4</v>
      </c>
      <c r="F21" s="5"/>
      <c r="G21" s="5"/>
      <c r="H21" s="5"/>
      <c r="I21" s="5"/>
      <c r="J21" s="5"/>
    </row>
    <row r="22" spans="1:10" x14ac:dyDescent="0.2">
      <c r="A22" s="12"/>
      <c r="B22" s="7">
        <v>2.8900000000000001E-5</v>
      </c>
      <c r="C22" s="7"/>
      <c r="D22" s="7">
        <v>4.4999999999999997E-3</v>
      </c>
      <c r="E22" s="7"/>
      <c r="F22" s="5"/>
      <c r="G22" s="5"/>
      <c r="H22" s="5"/>
      <c r="I22" s="5"/>
      <c r="J22" s="5"/>
    </row>
    <row r="23" spans="1:10" x14ac:dyDescent="0.2">
      <c r="A23" s="12"/>
      <c r="B23" s="7">
        <v>2.8399999999999999E-5</v>
      </c>
      <c r="C23" s="7"/>
      <c r="D23" s="7">
        <v>2.23E-2</v>
      </c>
      <c r="E23" s="7"/>
      <c r="F23" s="5"/>
      <c r="G23" s="5"/>
      <c r="H23" s="5"/>
      <c r="I23" s="5"/>
      <c r="J23" s="5"/>
    </row>
    <row r="24" spans="1:10" x14ac:dyDescent="0.2">
      <c r="A24" s="12"/>
      <c r="B24" s="7">
        <v>1.84E-4</v>
      </c>
      <c r="C24" s="7"/>
      <c r="D24" s="7">
        <v>4.0800000000000003E-2</v>
      </c>
      <c r="E24" s="7"/>
      <c r="F24" s="5"/>
      <c r="G24" s="5"/>
      <c r="H24" s="5"/>
      <c r="I24" s="5"/>
      <c r="J24" s="5"/>
    </row>
    <row r="25" spans="1:10" x14ac:dyDescent="0.2">
      <c r="A25" s="12"/>
      <c r="B25" s="7">
        <v>8.7899999999999995E-5</v>
      </c>
      <c r="C25" s="7"/>
      <c r="D25" s="7">
        <v>1.2099999999999999E-3</v>
      </c>
      <c r="E25" s="7"/>
      <c r="F25" s="5"/>
      <c r="G25" s="5"/>
      <c r="H25" s="5"/>
      <c r="I25" s="5"/>
      <c r="J25" s="5"/>
    </row>
    <row r="26" spans="1:10" x14ac:dyDescent="0.2">
      <c r="A26" s="12"/>
      <c r="B26" s="7">
        <v>2.8099999999999999E-5</v>
      </c>
      <c r="C26" s="7"/>
      <c r="D26" s="7">
        <v>3.6700000000000001E-3</v>
      </c>
      <c r="E26" s="7"/>
      <c r="F26" s="5"/>
      <c r="G26" s="5"/>
      <c r="H26" s="5"/>
      <c r="I26" s="5"/>
      <c r="J26" s="5"/>
    </row>
    <row r="27" spans="1:10" x14ac:dyDescent="0.2">
      <c r="A27" s="12"/>
      <c r="B27" s="7">
        <v>7.5500000000000006E-5</v>
      </c>
      <c r="C27" s="7"/>
      <c r="D27" s="7">
        <v>3.2300000000000002E-2</v>
      </c>
      <c r="E27" s="7"/>
      <c r="F27" s="5"/>
      <c r="G27" s="5"/>
      <c r="H27" s="5"/>
      <c r="I27" s="5"/>
      <c r="J27" s="5"/>
    </row>
    <row r="28" spans="1:10" x14ac:dyDescent="0.2">
      <c r="A28" s="12"/>
      <c r="B28" s="7">
        <v>3.0499999999999999E-5</v>
      </c>
      <c r="C28" s="7"/>
      <c r="D28" s="7">
        <v>1.04E-2</v>
      </c>
      <c r="E28" s="7"/>
      <c r="F28" s="5"/>
      <c r="G28" s="5"/>
      <c r="H28" s="5"/>
      <c r="I28" s="5"/>
      <c r="J28" s="5"/>
    </row>
    <row r="29" spans="1:10" x14ac:dyDescent="0.2">
      <c r="A29" s="12"/>
      <c r="B29" s="7">
        <v>5.3399999999999997E-5</v>
      </c>
      <c r="C29" s="7"/>
      <c r="D29" s="7">
        <v>1.0999999999999999E-2</v>
      </c>
      <c r="E29" s="7"/>
      <c r="F29" s="5"/>
      <c r="G29" s="5"/>
      <c r="H29" s="5"/>
      <c r="I29" s="5"/>
      <c r="J29" s="5"/>
    </row>
    <row r="30" spans="1:10" x14ac:dyDescent="0.2">
      <c r="A30" s="12"/>
      <c r="B30" s="7">
        <v>5.8600000000000001E-5</v>
      </c>
      <c r="C30" s="7"/>
      <c r="D30" s="7">
        <v>1.6199999999999999E-3</v>
      </c>
      <c r="E30" s="7"/>
      <c r="F30" s="5"/>
      <c r="G30" s="5"/>
      <c r="H30" s="5"/>
      <c r="J30" s="5"/>
    </row>
    <row r="31" spans="1:10" x14ac:dyDescent="0.2">
      <c r="A31" s="12"/>
      <c r="B31" s="7">
        <v>1.3300000000000001E-4</v>
      </c>
      <c r="C31" s="7"/>
      <c r="D31" s="7">
        <v>4.0699999999999998E-3</v>
      </c>
      <c r="E31" s="7"/>
      <c r="F31" s="5"/>
      <c r="G31" s="5"/>
      <c r="J31" s="5"/>
    </row>
    <row r="32" spans="1:10" x14ac:dyDescent="0.2">
      <c r="A32" s="12"/>
      <c r="B32" s="7">
        <v>3.3100000000000002E-4</v>
      </c>
      <c r="C32" s="7"/>
      <c r="D32" s="7">
        <v>1E-3</v>
      </c>
      <c r="E32" s="7"/>
      <c r="F32" s="5"/>
      <c r="G32" s="5"/>
      <c r="J32" s="5"/>
    </row>
    <row r="33" spans="1:10" x14ac:dyDescent="0.2">
      <c r="A33" s="12"/>
      <c r="B33" s="7">
        <v>2.9799999999999999E-5</v>
      </c>
      <c r="C33" s="7"/>
      <c r="D33" s="7">
        <v>6.4000000000000005E-4</v>
      </c>
      <c r="E33" s="7"/>
      <c r="F33" s="5"/>
      <c r="G33" s="5"/>
      <c r="J33" s="5"/>
    </row>
    <row r="34" spans="1:10" x14ac:dyDescent="0.2">
      <c r="A34" s="12"/>
      <c r="B34" s="7">
        <v>2.5000000000000001E-5</v>
      </c>
      <c r="C34" s="7"/>
      <c r="D34" s="7">
        <v>3.0200000000000001E-3</v>
      </c>
      <c r="E34" s="7"/>
      <c r="F34" s="5"/>
      <c r="G34" s="5"/>
      <c r="J34" s="5"/>
    </row>
    <row r="35" spans="1:10" x14ac:dyDescent="0.2">
      <c r="A35" s="12"/>
      <c r="B35" s="7">
        <v>2.7800000000000001E-5</v>
      </c>
      <c r="C35" s="7"/>
      <c r="D35" s="7">
        <v>1.2999999999999999E-2</v>
      </c>
      <c r="E35" s="7"/>
      <c r="F35" s="5"/>
      <c r="G35" s="5"/>
    </row>
    <row r="36" spans="1:10" x14ac:dyDescent="0.2">
      <c r="A36" s="12"/>
      <c r="B36" s="7">
        <v>6.6799999999999997E-5</v>
      </c>
      <c r="C36" s="7"/>
      <c r="D36" s="7">
        <v>2.66E-3</v>
      </c>
      <c r="E36" s="7"/>
      <c r="G36" s="5"/>
    </row>
    <row r="37" spans="1:10" x14ac:dyDescent="0.2">
      <c r="A37" s="12"/>
      <c r="B37" s="17"/>
      <c r="C37" s="17"/>
      <c r="D37" s="7">
        <v>2.52E-2</v>
      </c>
      <c r="E37" s="7"/>
      <c r="G37" s="5"/>
    </row>
    <row r="38" spans="1:10" x14ac:dyDescent="0.2">
      <c r="A38" s="12"/>
      <c r="B38" s="17"/>
      <c r="C38" s="17"/>
      <c r="D38" s="7">
        <v>1.15E-2</v>
      </c>
      <c r="E38" s="7"/>
      <c r="G38" s="5"/>
    </row>
    <row r="39" spans="1:10" x14ac:dyDescent="0.2">
      <c r="A39" s="12"/>
      <c r="B39" s="17"/>
      <c r="C39" s="17"/>
      <c r="D39" s="7">
        <v>1.08E-3</v>
      </c>
      <c r="E39" s="7"/>
    </row>
    <row r="40" spans="1:10" x14ac:dyDescent="0.2">
      <c r="A40" s="12"/>
      <c r="B40" s="17"/>
      <c r="C40" s="17"/>
      <c r="D40" s="7">
        <v>2.35E-2</v>
      </c>
      <c r="E40" s="7"/>
    </row>
    <row r="41" spans="1:10" x14ac:dyDescent="0.2">
      <c r="A41" s="12"/>
      <c r="B41" s="17"/>
      <c r="C41" s="17"/>
      <c r="D41" s="7">
        <v>6.7099999999999998E-3</v>
      </c>
      <c r="E41" s="7"/>
    </row>
    <row r="42" spans="1:10" x14ac:dyDescent="0.2">
      <c r="A42" s="12"/>
      <c r="B42" s="17"/>
      <c r="C42" s="17"/>
      <c r="D42" s="7">
        <v>3.0500000000000002E-3</v>
      </c>
      <c r="E42" s="7"/>
    </row>
    <row r="43" spans="1:10" x14ac:dyDescent="0.2">
      <c r="A43" s="12"/>
      <c r="B43" s="17"/>
      <c r="C43" s="17"/>
      <c r="D43" s="7">
        <v>6.59E-2</v>
      </c>
      <c r="E43" s="7"/>
    </row>
    <row r="44" spans="1:10" x14ac:dyDescent="0.2">
      <c r="A44" s="12"/>
      <c r="B44" s="17"/>
      <c r="C44" s="17"/>
      <c r="D44" s="7">
        <v>2.3400000000000001E-2</v>
      </c>
      <c r="E44" s="7"/>
    </row>
    <row r="45" spans="1:10" x14ac:dyDescent="0.2">
      <c r="A45" s="12"/>
      <c r="B45" s="17"/>
      <c r="C45" s="17"/>
      <c r="D45" s="7">
        <v>1.9100000000000001E-4</v>
      </c>
      <c r="E45" s="7"/>
    </row>
    <row r="46" spans="1:10" x14ac:dyDescent="0.2">
      <c r="A46" s="12"/>
      <c r="B46" s="17"/>
      <c r="C46" s="17"/>
      <c r="D46" s="7">
        <v>3.16E-3</v>
      </c>
      <c r="E46" s="7"/>
    </row>
    <row r="47" spans="1:10" x14ac:dyDescent="0.2">
      <c r="A47" s="12"/>
      <c r="B47" s="17"/>
      <c r="C47" s="17"/>
      <c r="D47" s="7">
        <v>6.4400000000000004E-4</v>
      </c>
      <c r="E47" s="7"/>
    </row>
    <row r="48" spans="1:10" x14ac:dyDescent="0.2">
      <c r="A48" s="12"/>
      <c r="B48" s="17"/>
      <c r="C48" s="17"/>
      <c r="D48" s="7">
        <v>1.42E-3</v>
      </c>
      <c r="E48" s="7"/>
    </row>
    <row r="49" spans="1:5" x14ac:dyDescent="0.2">
      <c r="A49" s="12"/>
      <c r="B49" s="17"/>
      <c r="C49" s="17"/>
      <c r="D49" s="7">
        <v>3.8400000000000001E-3</v>
      </c>
      <c r="E49" s="7"/>
    </row>
    <row r="50" spans="1:5" x14ac:dyDescent="0.2">
      <c r="A50" s="12"/>
      <c r="B50" s="17"/>
      <c r="C50" s="17"/>
      <c r="D50" s="7">
        <v>6.0800000000000003E-4</v>
      </c>
      <c r="E50" s="7"/>
    </row>
    <row r="51" spans="1:5" x14ac:dyDescent="0.2">
      <c r="A51" s="12"/>
      <c r="B51" s="17"/>
      <c r="C51" s="17"/>
      <c r="D51" s="7">
        <v>9.01E-4</v>
      </c>
      <c r="E51" s="7"/>
    </row>
    <row r="52" spans="1:5" x14ac:dyDescent="0.2">
      <c r="A52" s="12"/>
      <c r="B52" s="17"/>
      <c r="C52" s="17"/>
      <c r="D52" s="7">
        <v>7.7000000000000002E-3</v>
      </c>
      <c r="E52" s="7"/>
    </row>
    <row r="53" spans="1:5" x14ac:dyDescent="0.2">
      <c r="A53" s="12"/>
      <c r="B53" s="17"/>
      <c r="C53" s="17"/>
      <c r="D53" s="7">
        <v>1.2800000000000001E-2</v>
      </c>
      <c r="E53" s="7"/>
    </row>
    <row r="54" spans="1:5" x14ac:dyDescent="0.2">
      <c r="A54" s="12"/>
      <c r="B54" s="17"/>
      <c r="C54" s="17"/>
      <c r="D54" s="7">
        <v>6.2599999999999999E-3</v>
      </c>
      <c r="E54" s="7"/>
    </row>
    <row r="55" spans="1:5" x14ac:dyDescent="0.2">
      <c r="A55" s="12"/>
      <c r="B55" s="17"/>
      <c r="C55" s="17"/>
      <c r="D55" s="7">
        <v>3.65E-3</v>
      </c>
      <c r="E55" s="7"/>
    </row>
    <row r="56" spans="1:5" x14ac:dyDescent="0.2">
      <c r="A56" s="12"/>
      <c r="B56" s="17"/>
      <c r="C56" s="17"/>
      <c r="D56" s="7">
        <v>1.6299999999999999E-2</v>
      </c>
      <c r="E56" s="7"/>
    </row>
    <row r="57" spans="1:5" x14ac:dyDescent="0.2">
      <c r="A57" s="12"/>
      <c r="B57" s="17"/>
      <c r="C57" s="17"/>
      <c r="D57" s="7">
        <v>2.1299999999999999E-3</v>
      </c>
      <c r="E57" s="7"/>
    </row>
    <row r="58" spans="1:5" x14ac:dyDescent="0.2">
      <c r="A58" s="12"/>
      <c r="B58" s="17"/>
      <c r="C58" s="17"/>
      <c r="D58" s="7">
        <v>1.26E-2</v>
      </c>
      <c r="E58" s="7"/>
    </row>
    <row r="59" spans="1:5" x14ac:dyDescent="0.2">
      <c r="A59" s="12"/>
      <c r="B59" s="17"/>
      <c r="C59" s="17"/>
      <c r="D59" s="7">
        <v>1.17E-2</v>
      </c>
      <c r="E59" s="7"/>
    </row>
    <row r="60" spans="1:5" x14ac:dyDescent="0.2">
      <c r="A60" s="12"/>
      <c r="B60" s="17"/>
      <c r="C60" s="17"/>
      <c r="D60" s="7">
        <v>1.52E-2</v>
      </c>
      <c r="E60" s="7"/>
    </row>
    <row r="61" spans="1:5" x14ac:dyDescent="0.2">
      <c r="A61" s="12"/>
      <c r="B61" s="17"/>
      <c r="C61" s="17"/>
      <c r="D61" s="7">
        <v>1.1299999999999999E-3</v>
      </c>
      <c r="E61" s="7"/>
    </row>
    <row r="62" spans="1:5" x14ac:dyDescent="0.2">
      <c r="A62" s="12"/>
      <c r="B62" s="17"/>
      <c r="C62" s="17"/>
      <c r="D62" s="7">
        <v>1.9099999999999999E-2</v>
      </c>
      <c r="E62" s="7"/>
    </row>
    <row r="63" spans="1:5" x14ac:dyDescent="0.2">
      <c r="A63" s="12"/>
      <c r="B63" s="17"/>
      <c r="C63" s="17"/>
      <c r="D63" s="7">
        <v>2E-3</v>
      </c>
      <c r="E63" s="7"/>
    </row>
    <row r="64" spans="1:5" x14ac:dyDescent="0.2">
      <c r="A64" s="12"/>
      <c r="B64" s="17"/>
      <c r="C64" s="17"/>
      <c r="D64" s="7">
        <v>2.9199999999999999E-3</v>
      </c>
      <c r="E64" s="7"/>
    </row>
    <row r="65" spans="1:5" x14ac:dyDescent="0.2">
      <c r="A65" s="12"/>
      <c r="B65" s="17"/>
      <c r="C65" s="17"/>
      <c r="D65" s="7">
        <v>8.6999999999999994E-3</v>
      </c>
      <c r="E65" s="7"/>
    </row>
    <row r="66" spans="1:5" x14ac:dyDescent="0.2">
      <c r="A66" s="12"/>
      <c r="B66" s="17"/>
      <c r="C66" s="17"/>
      <c r="D66" s="7">
        <v>4.7800000000000004E-3</v>
      </c>
      <c r="E66" s="7"/>
    </row>
    <row r="67" spans="1:5" x14ac:dyDescent="0.2">
      <c r="A67" s="12"/>
      <c r="B67" s="17"/>
      <c r="C67" s="17"/>
      <c r="D67" s="7">
        <v>1.09E-2</v>
      </c>
      <c r="E67" s="7"/>
    </row>
    <row r="68" spans="1:5" x14ac:dyDescent="0.2">
      <c r="A68" s="12"/>
      <c r="B68" s="17"/>
      <c r="C68" s="17"/>
      <c r="D68" s="17"/>
      <c r="E68" s="7"/>
    </row>
    <row r="69" spans="1:5" x14ac:dyDescent="0.2">
      <c r="A69" s="12"/>
      <c r="B69" s="12"/>
      <c r="C69" s="12"/>
      <c r="D69" s="12"/>
      <c r="E69" s="6"/>
    </row>
    <row r="70" spans="1:5" x14ac:dyDescent="0.2">
      <c r="A70" s="12"/>
      <c r="B70" s="12"/>
      <c r="C70" s="12"/>
      <c r="D70" s="12"/>
      <c r="E70" s="6"/>
    </row>
    <row r="71" spans="1:5" x14ac:dyDescent="0.2">
      <c r="A71" s="12"/>
      <c r="B71" s="12"/>
      <c r="C71" s="12"/>
      <c r="D71" s="12"/>
      <c r="E71" s="6"/>
    </row>
  </sheetData>
  <mergeCells count="1">
    <mergeCell ref="G2:H2"/>
  </mergeCells>
  <phoneticPr fontId="7"/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67AB-9751-644D-8DD2-3634EA6DFFF1}">
  <dimension ref="A1:P76"/>
  <sheetViews>
    <sheetView zoomScaleNormal="100" workbookViewId="0"/>
  </sheetViews>
  <sheetFormatPr baseColWidth="10" defaultRowHeight="16" x14ac:dyDescent="0.2"/>
  <cols>
    <col min="1" max="1" width="24.1640625" customWidth="1"/>
    <col min="9" max="9" width="13.33203125" customWidth="1"/>
    <col min="17" max="17" width="13" customWidth="1"/>
  </cols>
  <sheetData>
    <row r="1" spans="1:16" x14ac:dyDescent="0.2">
      <c r="A1" s="3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70"/>
      <c r="B2" s="70"/>
      <c r="C2" s="70"/>
      <c r="D2" s="70"/>
      <c r="E2" s="70"/>
      <c r="F2" s="70"/>
      <c r="G2" s="70"/>
      <c r="H2" s="1"/>
      <c r="I2" s="3"/>
      <c r="J2" s="3"/>
      <c r="K2" s="3"/>
      <c r="L2" s="3"/>
      <c r="M2" s="3"/>
      <c r="N2" s="3"/>
      <c r="O2" s="3"/>
      <c r="P2" s="1"/>
    </row>
    <row r="3" spans="1:16" x14ac:dyDescent="0.2">
      <c r="A3" s="207" t="s">
        <v>2</v>
      </c>
      <c r="B3" s="188" t="s">
        <v>210</v>
      </c>
      <c r="C3" s="205"/>
      <c r="D3" s="189"/>
      <c r="E3" s="188" t="s">
        <v>0</v>
      </c>
      <c r="F3" s="205"/>
      <c r="G3" s="189"/>
      <c r="H3" s="1"/>
    </row>
    <row r="4" spans="1:16" x14ac:dyDescent="0.2">
      <c r="A4" s="207"/>
      <c r="B4" s="25" t="s">
        <v>277</v>
      </c>
      <c r="C4" s="25" t="s">
        <v>278</v>
      </c>
      <c r="D4" s="25" t="s">
        <v>279</v>
      </c>
      <c r="E4" s="25" t="s">
        <v>277</v>
      </c>
      <c r="F4" s="25" t="s">
        <v>278</v>
      </c>
      <c r="G4" s="25" t="s">
        <v>279</v>
      </c>
    </row>
    <row r="5" spans="1:16" x14ac:dyDescent="0.2">
      <c r="A5" s="46" t="s">
        <v>205</v>
      </c>
      <c r="B5" s="54">
        <v>0.998</v>
      </c>
      <c r="C5" s="54">
        <v>0.997</v>
      </c>
      <c r="D5" s="54">
        <v>0.996</v>
      </c>
      <c r="E5" s="54">
        <v>0.998</v>
      </c>
      <c r="F5" s="54">
        <v>0.998</v>
      </c>
      <c r="G5" s="54">
        <v>0.998</v>
      </c>
      <c r="H5" s="1"/>
      <c r="I5" s="1"/>
      <c r="J5" s="1"/>
      <c r="K5" s="1"/>
      <c r="L5" s="1"/>
    </row>
    <row r="6" spans="1:16" x14ac:dyDescent="0.2">
      <c r="A6" s="36" t="s">
        <v>204</v>
      </c>
      <c r="B6" s="166">
        <v>-3.4119999999999999</v>
      </c>
      <c r="C6" s="166">
        <v>-3.2210000000000001</v>
      </c>
      <c r="D6" s="166">
        <v>-3.2839999999999998</v>
      </c>
      <c r="E6" s="166">
        <v>-3.306</v>
      </c>
      <c r="F6" s="166">
        <v>-3.323</v>
      </c>
      <c r="G6" s="166">
        <v>-3.323</v>
      </c>
      <c r="H6" s="1"/>
      <c r="I6" s="1"/>
      <c r="J6" s="1"/>
      <c r="K6" s="1"/>
      <c r="L6" s="1"/>
    </row>
    <row r="7" spans="1:16" x14ac:dyDescent="0.2">
      <c r="A7" s="36" t="s">
        <v>301</v>
      </c>
      <c r="B7" s="52">
        <v>33.212169265747065</v>
      </c>
      <c r="C7" s="52">
        <v>29.666670227050773</v>
      </c>
      <c r="D7" s="52">
        <v>30.688567352294925</v>
      </c>
      <c r="E7" s="52">
        <v>27.648069190979005</v>
      </c>
      <c r="F7" s="52">
        <v>27.265935707092286</v>
      </c>
      <c r="G7" s="52">
        <v>27.265935707092286</v>
      </c>
    </row>
    <row r="8" spans="1:16" x14ac:dyDescent="0.2">
      <c r="A8" s="36" t="s">
        <v>300</v>
      </c>
      <c r="B8" s="176">
        <f>10^(-1/B6)-1</f>
        <v>0.96373660491604696</v>
      </c>
      <c r="C8" s="176">
        <f t="shared" ref="C8:G8" si="0">10^(-1/C6)-1</f>
        <v>1.0439138627828117</v>
      </c>
      <c r="D8" s="176">
        <f t="shared" si="0"/>
        <v>1.0160750691019795</v>
      </c>
      <c r="E8" s="176">
        <f t="shared" si="0"/>
        <v>1.0066902418101149</v>
      </c>
      <c r="F8" s="176">
        <f t="shared" si="0"/>
        <v>0.99955287092947742</v>
      </c>
      <c r="G8" s="176">
        <f t="shared" si="0"/>
        <v>0.99955287092947742</v>
      </c>
    </row>
    <row r="9" spans="1:16" x14ac:dyDescent="0.2">
      <c r="A9" s="46" t="s">
        <v>305</v>
      </c>
      <c r="B9" s="51">
        <v>23.718222389658486</v>
      </c>
      <c r="C9" s="51">
        <v>20.148114586253641</v>
      </c>
      <c r="D9" s="51">
        <v>21.344555115474996</v>
      </c>
      <c r="E9" s="51">
        <v>27.042873253624965</v>
      </c>
      <c r="F9" s="51">
        <v>26.557786219602445</v>
      </c>
      <c r="G9" s="51">
        <v>26.488793915917714</v>
      </c>
      <c r="M9" s="1"/>
      <c r="N9" s="1"/>
      <c r="O9" s="1"/>
      <c r="P9" s="1"/>
    </row>
    <row r="10" spans="1:16" x14ac:dyDescent="0.2">
      <c r="A10" s="36" t="s">
        <v>224</v>
      </c>
      <c r="B10" s="52">
        <v>606.06146240234375</v>
      </c>
      <c r="C10" s="52">
        <v>901.89385986328125</v>
      </c>
      <c r="D10" s="52">
        <v>700.34869384765625</v>
      </c>
      <c r="E10" s="52">
        <v>1.5242628753185301</v>
      </c>
      <c r="F10" s="52">
        <v>1.6334486007690401</v>
      </c>
      <c r="G10" s="52">
        <v>1.71343457698822</v>
      </c>
      <c r="M10" s="1"/>
      <c r="N10" s="1"/>
      <c r="O10" s="1"/>
      <c r="P10" s="1"/>
    </row>
    <row r="11" spans="1:16" x14ac:dyDescent="0.2">
      <c r="A11" s="37" t="s">
        <v>294</v>
      </c>
      <c r="B11" s="53">
        <v>17.555795669555664</v>
      </c>
      <c r="C11" s="53">
        <v>194.43165588378906</v>
      </c>
      <c r="D11" s="53">
        <v>158.86691284179688</v>
      </c>
      <c r="E11" s="53">
        <v>1.6989296302199364E-2</v>
      </c>
      <c r="F11" s="53">
        <v>0.18796035647392273</v>
      </c>
      <c r="G11" s="53">
        <v>0.15422721207141876</v>
      </c>
      <c r="M11" s="1"/>
      <c r="N11" s="1"/>
      <c r="O11" s="1"/>
      <c r="P11" s="1"/>
    </row>
    <row r="12" spans="1:16" x14ac:dyDescent="0.2">
      <c r="A12" s="59"/>
      <c r="B12" s="1"/>
      <c r="C12" s="1"/>
      <c r="D12" s="1"/>
      <c r="E12" s="1"/>
      <c r="F12" s="1"/>
      <c r="G12" s="1"/>
    </row>
    <row r="13" spans="1:16" x14ac:dyDescent="0.2">
      <c r="A13" s="208" t="s">
        <v>6</v>
      </c>
      <c r="B13" s="188" t="s">
        <v>210</v>
      </c>
      <c r="C13" s="205"/>
      <c r="D13" s="189"/>
      <c r="E13" s="188" t="s">
        <v>211</v>
      </c>
      <c r="F13" s="205"/>
      <c r="G13" s="189"/>
    </row>
    <row r="14" spans="1:16" x14ac:dyDescent="0.2">
      <c r="A14" s="208"/>
      <c r="B14" s="25" t="s">
        <v>277</v>
      </c>
      <c r="C14" s="25" t="s">
        <v>278</v>
      </c>
      <c r="D14" s="25" t="s">
        <v>279</v>
      </c>
      <c r="E14" s="25" t="s">
        <v>277</v>
      </c>
      <c r="F14" s="25" t="s">
        <v>278</v>
      </c>
      <c r="G14" s="25" t="s">
        <v>279</v>
      </c>
    </row>
    <row r="15" spans="1:16" x14ac:dyDescent="0.2">
      <c r="A15" s="46" t="s">
        <v>205</v>
      </c>
      <c r="B15" s="54">
        <v>0.998</v>
      </c>
      <c r="C15" s="54">
        <v>0.997</v>
      </c>
      <c r="D15" s="54">
        <v>0.995</v>
      </c>
      <c r="E15" s="54">
        <v>0.99199999999999999</v>
      </c>
      <c r="F15" s="54">
        <v>0.998</v>
      </c>
      <c r="G15" s="54">
        <v>0.998</v>
      </c>
    </row>
    <row r="16" spans="1:16" x14ac:dyDescent="0.2">
      <c r="A16" s="36" t="s">
        <v>204</v>
      </c>
      <c r="B16" s="166">
        <v>-3.3239999999999998</v>
      </c>
      <c r="C16" s="166">
        <v>-3.2210000000000001</v>
      </c>
      <c r="D16" s="166">
        <v>-3.2650000000000001</v>
      </c>
      <c r="E16" s="166">
        <v>-3.238</v>
      </c>
      <c r="F16" s="166">
        <v>-3.323</v>
      </c>
      <c r="G16" s="166">
        <v>-3.286</v>
      </c>
      <c r="J16" t="s">
        <v>195</v>
      </c>
    </row>
    <row r="17" spans="1:15" x14ac:dyDescent="0.2">
      <c r="A17" s="36" t="s">
        <v>301</v>
      </c>
      <c r="B17" s="52">
        <v>32.232049751281735</v>
      </c>
      <c r="C17" s="52">
        <v>29.666670227050773</v>
      </c>
      <c r="D17" s="52">
        <v>30.17671718597412</v>
      </c>
      <c r="E17" s="52">
        <v>26.788213729858398</v>
      </c>
      <c r="F17" s="52">
        <v>27.265935707092286</v>
      </c>
      <c r="G17" s="52">
        <v>25.30019397735596</v>
      </c>
      <c r="M17" s="1"/>
      <c r="N17" s="1"/>
      <c r="O17" s="1"/>
    </row>
    <row r="18" spans="1:15" x14ac:dyDescent="0.2">
      <c r="A18" s="37" t="s">
        <v>300</v>
      </c>
      <c r="B18" s="171">
        <f>10^(-1/B16)-1</f>
        <v>0.99913608604658832</v>
      </c>
      <c r="C18" s="176">
        <f t="shared" ref="C18:G18" si="1">10^(-1/C16)-1</f>
        <v>1.0439138627828117</v>
      </c>
      <c r="D18" s="171">
        <f t="shared" si="1"/>
        <v>1.0243178918932028</v>
      </c>
      <c r="E18" s="171">
        <f t="shared" si="1"/>
        <v>1.0362571052101837</v>
      </c>
      <c r="F18" s="176">
        <f t="shared" si="1"/>
        <v>0.99955287092947742</v>
      </c>
      <c r="G18" s="171">
        <f t="shared" si="1"/>
        <v>1.0152148897540267</v>
      </c>
      <c r="M18" s="1"/>
      <c r="N18" s="1"/>
      <c r="O18" s="1"/>
    </row>
    <row r="19" spans="1:15" x14ac:dyDescent="0.2">
      <c r="A19" s="46" t="s">
        <v>305</v>
      </c>
      <c r="B19" s="51">
        <v>23.176075560637617</v>
      </c>
      <c r="C19" s="51">
        <v>20.345774179977209</v>
      </c>
      <c r="D19" s="51">
        <v>20.57174264443659</v>
      </c>
      <c r="E19" s="51">
        <v>20.428901748756587</v>
      </c>
      <c r="F19" s="51">
        <v>20.215611698441812</v>
      </c>
      <c r="G19" s="51">
        <v>18.299935925167915</v>
      </c>
    </row>
    <row r="20" spans="1:15" x14ac:dyDescent="0.2">
      <c r="A20" s="36" t="s">
        <v>224</v>
      </c>
      <c r="B20" s="52">
        <v>530.17669677734398</v>
      </c>
      <c r="C20" s="52">
        <v>783.050048828125</v>
      </c>
      <c r="D20" s="52">
        <v>874.57940673828125</v>
      </c>
      <c r="E20" s="52">
        <v>92.037101745605469</v>
      </c>
      <c r="F20" s="52">
        <v>132.33489990234375</v>
      </c>
      <c r="G20" s="52">
        <v>134.99822998046875</v>
      </c>
    </row>
    <row r="21" spans="1:15" x14ac:dyDescent="0.2">
      <c r="A21" s="37" t="s">
        <v>294</v>
      </c>
      <c r="B21" s="53">
        <v>18.697568893432617</v>
      </c>
      <c r="C21" s="53">
        <v>96.643356323242188</v>
      </c>
      <c r="D21" s="53">
        <v>94.068496704101562</v>
      </c>
      <c r="E21" s="53">
        <v>12.19195556640625</v>
      </c>
      <c r="F21" s="53">
        <v>9.6663436889648438</v>
      </c>
      <c r="G21" s="53">
        <v>35.060356140136719</v>
      </c>
    </row>
    <row r="23" spans="1:15" x14ac:dyDescent="0.2">
      <c r="A23" s="194" t="s">
        <v>34</v>
      </c>
      <c r="B23" s="188" t="s">
        <v>210</v>
      </c>
      <c r="C23" s="205"/>
      <c r="D23" s="189"/>
      <c r="E23" s="188" t="s">
        <v>211</v>
      </c>
      <c r="F23" s="205"/>
      <c r="G23" s="189"/>
    </row>
    <row r="24" spans="1:15" x14ac:dyDescent="0.2">
      <c r="A24" s="195"/>
      <c r="B24" s="25" t="s">
        <v>277</v>
      </c>
      <c r="C24" s="25" t="s">
        <v>278</v>
      </c>
      <c r="D24" s="25" t="s">
        <v>279</v>
      </c>
      <c r="E24" s="25" t="s">
        <v>277</v>
      </c>
      <c r="F24" s="25" t="s">
        <v>278</v>
      </c>
      <c r="G24" s="25" t="s">
        <v>279</v>
      </c>
    </row>
    <row r="25" spans="1:15" x14ac:dyDescent="0.2">
      <c r="A25" s="46" t="s">
        <v>205</v>
      </c>
      <c r="B25" s="54">
        <v>0.995</v>
      </c>
      <c r="C25" s="54">
        <v>0.995</v>
      </c>
      <c r="D25" s="54">
        <v>0.995</v>
      </c>
      <c r="E25" s="54">
        <v>0.998</v>
      </c>
      <c r="F25" s="54">
        <v>0.998</v>
      </c>
      <c r="G25" s="54">
        <v>0.998</v>
      </c>
    </row>
    <row r="26" spans="1:15" x14ac:dyDescent="0.2">
      <c r="A26" s="36" t="s">
        <v>204</v>
      </c>
      <c r="B26" s="166">
        <v>-3.2650000000000001</v>
      </c>
      <c r="C26" s="166">
        <v>-3.2650000000000001</v>
      </c>
      <c r="D26" s="166">
        <v>-3.2650000000000001</v>
      </c>
      <c r="E26" s="166">
        <v>-3.2869999999999999</v>
      </c>
      <c r="F26" s="166">
        <v>-3.2869999999999999</v>
      </c>
      <c r="G26" s="166">
        <v>-3.2869999999999999</v>
      </c>
    </row>
    <row r="27" spans="1:15" x14ac:dyDescent="0.2">
      <c r="A27" s="36" t="s">
        <v>301</v>
      </c>
      <c r="B27" s="52">
        <v>30.17671718597412</v>
      </c>
      <c r="C27" s="52">
        <v>30.17671718597412</v>
      </c>
      <c r="D27" s="52">
        <v>30.17671718597412</v>
      </c>
      <c r="E27" s="52">
        <v>25.30019397735596</v>
      </c>
      <c r="F27" s="52">
        <v>25.30019397735596</v>
      </c>
      <c r="G27" s="52">
        <v>25.30019397735596</v>
      </c>
    </row>
    <row r="28" spans="1:15" x14ac:dyDescent="0.2">
      <c r="A28" s="36" t="s">
        <v>300</v>
      </c>
      <c r="B28" s="171">
        <f t="shared" ref="B28:D28" si="2">10^(-1/B26)-1</f>
        <v>1.0243178918932028</v>
      </c>
      <c r="C28" s="171">
        <f t="shared" si="2"/>
        <v>1.0243178918932028</v>
      </c>
      <c r="D28" s="171">
        <f t="shared" si="2"/>
        <v>1.0243178918932028</v>
      </c>
      <c r="E28" s="176">
        <f t="shared" ref="E28:G28" si="3">10^(-1/E26)-1</f>
        <v>1.0147853300860312</v>
      </c>
      <c r="F28" s="176">
        <f t="shared" si="3"/>
        <v>1.0147853300860312</v>
      </c>
      <c r="G28" s="176">
        <f t="shared" si="3"/>
        <v>1.0147853300860312</v>
      </c>
    </row>
    <row r="29" spans="1:15" x14ac:dyDescent="0.2">
      <c r="A29" s="46" t="s">
        <v>305</v>
      </c>
      <c r="B29" s="51">
        <v>20.173545522092894</v>
      </c>
      <c r="C29" s="51">
        <v>19.676279531494444</v>
      </c>
      <c r="D29" s="51">
        <v>19.665519307052044</v>
      </c>
      <c r="E29" s="51">
        <v>18.347697442886151</v>
      </c>
      <c r="F29" s="51">
        <v>17.89374306734085</v>
      </c>
      <c r="G29" s="51">
        <v>18.142309362763328</v>
      </c>
    </row>
    <row r="30" spans="1:15" x14ac:dyDescent="0.2">
      <c r="A30" s="36" t="s">
        <v>224</v>
      </c>
      <c r="B30" s="52">
        <v>1158.13330078125</v>
      </c>
      <c r="C30" s="52">
        <v>1644.6009521484375</v>
      </c>
      <c r="D30" s="52">
        <v>1657.12841796875</v>
      </c>
      <c r="E30" s="52">
        <v>130.36155700683594</v>
      </c>
      <c r="F30" s="52">
        <v>179.16596984863281</v>
      </c>
      <c r="G30" s="52">
        <v>150.53396606445312</v>
      </c>
    </row>
    <row r="31" spans="1:15" x14ac:dyDescent="0.2">
      <c r="A31" s="37" t="s">
        <v>294</v>
      </c>
      <c r="B31" s="53">
        <v>22.090059280395508</v>
      </c>
      <c r="C31" s="53">
        <v>278.20849609375</v>
      </c>
      <c r="D31" s="53">
        <v>72.520828247070312</v>
      </c>
      <c r="E31" s="53">
        <v>6.2807888984680176</v>
      </c>
      <c r="F31" s="53">
        <v>29.280672073364258</v>
      </c>
      <c r="G31" s="53">
        <v>18.299531936645508</v>
      </c>
    </row>
    <row r="32" spans="1:15" x14ac:dyDescent="0.2">
      <c r="A32" s="59"/>
      <c r="B32" s="1"/>
      <c r="C32" s="1"/>
      <c r="D32" s="1"/>
      <c r="E32" s="1"/>
      <c r="F32" s="1"/>
      <c r="G32" s="1"/>
    </row>
    <row r="33" spans="1:13" x14ac:dyDescent="0.2">
      <c r="A33" s="194" t="s">
        <v>57</v>
      </c>
      <c r="B33" s="205" t="s">
        <v>210</v>
      </c>
      <c r="C33" s="205"/>
      <c r="D33" s="189"/>
      <c r="E33" s="188" t="s">
        <v>211</v>
      </c>
      <c r="F33" s="205"/>
      <c r="G33" s="189"/>
      <c r="H33" s="1"/>
      <c r="I33" s="1"/>
      <c r="J33" s="1"/>
      <c r="K33" s="1"/>
    </row>
    <row r="34" spans="1:13" x14ac:dyDescent="0.2">
      <c r="A34" s="195"/>
      <c r="B34" s="13" t="s">
        <v>277</v>
      </c>
      <c r="C34" s="25" t="s">
        <v>278</v>
      </c>
      <c r="D34" s="25" t="s">
        <v>279</v>
      </c>
      <c r="E34" s="25" t="s">
        <v>277</v>
      </c>
      <c r="F34" s="25" t="s">
        <v>278</v>
      </c>
      <c r="G34" s="25" t="s">
        <v>279</v>
      </c>
      <c r="J34" s="1"/>
    </row>
    <row r="35" spans="1:13" x14ac:dyDescent="0.2">
      <c r="A35" s="46" t="s">
        <v>205</v>
      </c>
      <c r="B35" s="54">
        <v>0.995</v>
      </c>
      <c r="C35" s="54">
        <v>0.999</v>
      </c>
      <c r="D35" s="54">
        <v>0.995</v>
      </c>
      <c r="E35" s="54">
        <v>0.998</v>
      </c>
      <c r="F35" s="54">
        <v>0.998</v>
      </c>
      <c r="G35" s="54">
        <v>0.998</v>
      </c>
    </row>
    <row r="36" spans="1:13" x14ac:dyDescent="0.2">
      <c r="A36" s="36" t="s">
        <v>204</v>
      </c>
      <c r="B36" s="166">
        <v>-3.2650000000000001</v>
      </c>
      <c r="C36" s="166">
        <v>-3.3919999999999999</v>
      </c>
      <c r="D36" s="166">
        <v>-3.2650000000000001</v>
      </c>
      <c r="E36" s="166">
        <v>-3.2869999999999999</v>
      </c>
      <c r="F36" s="166">
        <v>-3.2869999999999999</v>
      </c>
      <c r="G36" s="166">
        <v>-3.2869999999999999</v>
      </c>
    </row>
    <row r="37" spans="1:13" x14ac:dyDescent="0.2">
      <c r="A37" s="36" t="s">
        <v>301</v>
      </c>
      <c r="B37" s="52">
        <v>30.17671718597412</v>
      </c>
      <c r="C37" s="52">
        <v>32.154660606384276</v>
      </c>
      <c r="D37" s="52">
        <v>30.17671718597412</v>
      </c>
      <c r="E37" s="52">
        <v>25.30019397735596</v>
      </c>
      <c r="F37" s="52">
        <v>25.30019397735596</v>
      </c>
      <c r="G37" s="52">
        <v>25.30019397735596</v>
      </c>
    </row>
    <row r="38" spans="1:13" x14ac:dyDescent="0.2">
      <c r="A38" s="36" t="s">
        <v>300</v>
      </c>
      <c r="B38" s="171">
        <f t="shared" ref="B38" si="4">10^(-1/B36)-1</f>
        <v>1.0243178918932028</v>
      </c>
      <c r="C38" s="176">
        <f t="shared" ref="C38:G38" si="5">10^(-1/C36)-1</f>
        <v>0.97156600313984409</v>
      </c>
      <c r="D38" s="171">
        <f t="shared" si="5"/>
        <v>1.0243178918932028</v>
      </c>
      <c r="E38" s="176">
        <f t="shared" si="5"/>
        <v>1.0147853300860312</v>
      </c>
      <c r="F38" s="176">
        <f t="shared" si="5"/>
        <v>1.0147853300860312</v>
      </c>
      <c r="G38" s="176">
        <f t="shared" si="5"/>
        <v>1.0147853300860312</v>
      </c>
    </row>
    <row r="39" spans="1:13" x14ac:dyDescent="0.2">
      <c r="A39" s="46" t="s">
        <v>305</v>
      </c>
      <c r="B39" s="51">
        <v>19.611522269340057</v>
      </c>
      <c r="C39" s="51">
        <v>21.054129996012342</v>
      </c>
      <c r="D39" s="51">
        <v>19.624250875564925</v>
      </c>
      <c r="E39" s="51">
        <v>17.631496543329142</v>
      </c>
      <c r="F39" s="51">
        <v>17.26206410005917</v>
      </c>
      <c r="G39" s="51">
        <v>17.604212017725587</v>
      </c>
    </row>
    <row r="40" spans="1:13" x14ac:dyDescent="0.2">
      <c r="A40" s="36" t="s">
        <v>224</v>
      </c>
      <c r="B40" s="52">
        <v>1721.4495849609375</v>
      </c>
      <c r="C40" s="52">
        <v>1873.1048583984375</v>
      </c>
      <c r="D40" s="52">
        <v>1706.06591796875</v>
      </c>
      <c r="E40" s="52">
        <v>215.2972412109375</v>
      </c>
      <c r="F40" s="52">
        <v>278.88839721679688</v>
      </c>
      <c r="G40" s="52">
        <v>219.45182800292969</v>
      </c>
    </row>
    <row r="41" spans="1:13" x14ac:dyDescent="0.2">
      <c r="A41" s="37" t="s">
        <v>294</v>
      </c>
      <c r="B41" s="53">
        <v>515.045654296875</v>
      </c>
      <c r="C41" s="53">
        <v>226.49693298339844</v>
      </c>
      <c r="D41" s="53">
        <v>189.96255493164062</v>
      </c>
      <c r="E41" s="53">
        <v>24.54682731628418</v>
      </c>
      <c r="F41" s="53">
        <v>76.19378662109375</v>
      </c>
      <c r="G41" s="53">
        <v>42.081100463867188</v>
      </c>
    </row>
    <row r="43" spans="1:13" x14ac:dyDescent="0.2">
      <c r="A43" s="194" t="s">
        <v>75</v>
      </c>
      <c r="B43" s="188" t="s">
        <v>210</v>
      </c>
      <c r="C43" s="205"/>
      <c r="D43" s="189"/>
      <c r="E43" s="188" t="s">
        <v>211</v>
      </c>
      <c r="F43" s="205"/>
      <c r="G43" s="189"/>
    </row>
    <row r="44" spans="1:13" x14ac:dyDescent="0.2">
      <c r="A44" s="195"/>
      <c r="B44" s="25" t="s">
        <v>277</v>
      </c>
      <c r="C44" s="25" t="s">
        <v>278</v>
      </c>
      <c r="D44" s="25" t="s">
        <v>279</v>
      </c>
      <c r="E44" s="25" t="s">
        <v>277</v>
      </c>
      <c r="F44" s="25" t="s">
        <v>278</v>
      </c>
      <c r="G44" s="25" t="s">
        <v>279</v>
      </c>
    </row>
    <row r="45" spans="1:13" x14ac:dyDescent="0.2">
      <c r="A45" s="46" t="s">
        <v>205</v>
      </c>
      <c r="B45" s="54">
        <v>0.998</v>
      </c>
      <c r="C45" s="54">
        <v>0.998</v>
      </c>
      <c r="D45" s="54">
        <v>0.998</v>
      </c>
      <c r="E45" s="54">
        <v>0.997</v>
      </c>
      <c r="F45" s="54">
        <v>0.997</v>
      </c>
      <c r="G45" s="54">
        <v>0.997</v>
      </c>
      <c r="M45" s="1"/>
    </row>
    <row r="46" spans="1:13" x14ac:dyDescent="0.2">
      <c r="A46" s="36" t="s">
        <v>204</v>
      </c>
      <c r="B46" s="166">
        <v>-3.5150000000000001</v>
      </c>
      <c r="C46" s="166">
        <v>-3.5150000000000001</v>
      </c>
      <c r="D46" s="166">
        <v>-3.5150000000000001</v>
      </c>
      <c r="E46" s="166">
        <v>-3.4830000000000001</v>
      </c>
      <c r="F46" s="166">
        <v>-3.4830000000000001</v>
      </c>
      <c r="G46" s="166">
        <v>-3.4830000000000001</v>
      </c>
    </row>
    <row r="47" spans="1:13" x14ac:dyDescent="0.2">
      <c r="A47" s="36" t="s">
        <v>301</v>
      </c>
      <c r="B47" s="52">
        <v>32.43275604248047</v>
      </c>
      <c r="C47" s="52">
        <v>32.43275604248047</v>
      </c>
      <c r="D47" s="52">
        <v>32.43275604248047</v>
      </c>
      <c r="E47" s="52">
        <v>27.050466156005861</v>
      </c>
      <c r="F47" s="52">
        <v>27.050466156005861</v>
      </c>
      <c r="G47" s="52">
        <v>27.050466156005861</v>
      </c>
    </row>
    <row r="48" spans="1:13" x14ac:dyDescent="0.2">
      <c r="A48" s="36" t="s">
        <v>300</v>
      </c>
      <c r="B48" s="176">
        <f t="shared" ref="B48:G48" si="6">10^(-1/B46)-1</f>
        <v>0.9252849738790796</v>
      </c>
      <c r="C48" s="176">
        <f t="shared" si="6"/>
        <v>0.9252849738790796</v>
      </c>
      <c r="D48" s="176">
        <f t="shared" si="6"/>
        <v>0.9252849738790796</v>
      </c>
      <c r="E48" s="176">
        <f t="shared" si="6"/>
        <v>0.93690720309567821</v>
      </c>
      <c r="F48" s="176">
        <f t="shared" si="6"/>
        <v>0.93690720309567821</v>
      </c>
      <c r="G48" s="176">
        <f t="shared" si="6"/>
        <v>0.93690720309567821</v>
      </c>
    </row>
    <row r="49" spans="1:7" x14ac:dyDescent="0.2">
      <c r="A49" s="46" t="s">
        <v>305</v>
      </c>
      <c r="B49" s="51">
        <v>21.856006832531108</v>
      </c>
      <c r="C49" s="51">
        <v>22.122126919646036</v>
      </c>
      <c r="D49" s="51">
        <v>22.280419581214439</v>
      </c>
      <c r="E49" s="51">
        <v>19.46046974671982</v>
      </c>
      <c r="F49" s="51">
        <v>19.444621503671982</v>
      </c>
      <c r="G49" s="51">
        <v>19.721693626232586</v>
      </c>
    </row>
    <row r="50" spans="1:7" x14ac:dyDescent="0.2">
      <c r="A50" s="36" t="s">
        <v>224</v>
      </c>
      <c r="B50" s="52">
        <v>1021.015869140625</v>
      </c>
      <c r="C50" s="52">
        <v>857.6748046875</v>
      </c>
      <c r="D50" s="52">
        <v>773.19525146484375</v>
      </c>
      <c r="E50" s="52">
        <v>151.06187438964844</v>
      </c>
      <c r="F50" s="52">
        <v>152.65289306640625</v>
      </c>
      <c r="G50" s="52">
        <v>127.10282135009766</v>
      </c>
    </row>
    <row r="51" spans="1:7" x14ac:dyDescent="0.2">
      <c r="A51" s="37" t="s">
        <v>294</v>
      </c>
      <c r="B51" s="53">
        <v>17.827213287353516</v>
      </c>
      <c r="C51" s="53">
        <v>86.537612915039062</v>
      </c>
      <c r="D51" s="53">
        <v>19.482797622680664</v>
      </c>
      <c r="E51" s="53">
        <v>11.152112007141113</v>
      </c>
      <c r="F51" s="53">
        <v>26.469968795776367</v>
      </c>
      <c r="G51" s="53">
        <v>10.649216651916504</v>
      </c>
    </row>
    <row r="53" spans="1:7" x14ac:dyDescent="0.2">
      <c r="A53" s="30"/>
      <c r="B53" s="192" t="s">
        <v>223</v>
      </c>
      <c r="C53" s="199"/>
      <c r="D53" s="199"/>
      <c r="E53" s="199"/>
      <c r="F53" s="193"/>
    </row>
    <row r="54" spans="1:7" x14ac:dyDescent="0.2">
      <c r="A54" s="2"/>
      <c r="B54" s="25" t="s">
        <v>277</v>
      </c>
      <c r="C54" s="25" t="s">
        <v>278</v>
      </c>
      <c r="D54" s="25" t="s">
        <v>279</v>
      </c>
      <c r="E54" s="25" t="s">
        <v>10</v>
      </c>
      <c r="F54" s="25" t="s">
        <v>11</v>
      </c>
    </row>
    <row r="55" spans="1:7" x14ac:dyDescent="0.2">
      <c r="A55" s="30" t="s">
        <v>2</v>
      </c>
      <c r="B55" s="85">
        <f>E10/(B10*100)</f>
        <v>2.5150301906287904E-5</v>
      </c>
      <c r="C55" s="85">
        <f>F10/(C10*100)</f>
        <v>1.8111317456099057E-5</v>
      </c>
      <c r="D55" s="85">
        <f>G10/(D10*100)</f>
        <v>2.4465449740110971E-5</v>
      </c>
      <c r="E55" s="85">
        <f>AVERAGE(B55:D55)</f>
        <v>2.2575689700832643E-5</v>
      </c>
      <c r="F55" s="85">
        <f>STDEV(B55,C55,D55)%/SQRT(COUNT(B55,C55,D55))</f>
        <v>2.2409239372068548E-8</v>
      </c>
    </row>
    <row r="56" spans="1:7" x14ac:dyDescent="0.2">
      <c r="A56" s="35" t="s">
        <v>6</v>
      </c>
      <c r="B56" s="85">
        <f>E20/(B20*10)</f>
        <v>1.7359703341366946E-2</v>
      </c>
      <c r="C56" s="85">
        <f>F20/(C20*10)</f>
        <v>1.6899928695539933E-2</v>
      </c>
      <c r="D56" s="85">
        <f>G20/(D20*10)</f>
        <v>1.5435788784913284E-2</v>
      </c>
      <c r="E56" s="85">
        <f t="shared" ref="E56:E59" si="7">AVERAGE(B56:D56)</f>
        <v>1.6565140273940054E-2</v>
      </c>
      <c r="F56" s="85">
        <f t="shared" ref="F56:F57" si="8">STDEV(B56,C56,D56)%/SQRT(COUNT(B56,C56,D56))</f>
        <v>5.8006444198369781E-6</v>
      </c>
    </row>
    <row r="57" spans="1:7" x14ac:dyDescent="0.2">
      <c r="A57" s="35" t="s">
        <v>34</v>
      </c>
      <c r="B57" s="85">
        <f>E30/(B30*10)</f>
        <v>1.1256178966522855E-2</v>
      </c>
      <c r="C57" s="85">
        <f>F30/(C30*10)</f>
        <v>1.0894191056777507E-2</v>
      </c>
      <c r="D57" s="85">
        <f>G30/(D30*10)</f>
        <v>9.0840253798177197E-3</v>
      </c>
      <c r="E57" s="85">
        <f t="shared" si="7"/>
        <v>1.0411465134372695E-2</v>
      </c>
      <c r="F57" s="85">
        <f t="shared" si="8"/>
        <v>6.7189558667503782E-6</v>
      </c>
    </row>
    <row r="58" spans="1:7" x14ac:dyDescent="0.2">
      <c r="A58" s="35" t="s">
        <v>57</v>
      </c>
      <c r="B58" s="85">
        <f>E40/(B40*10)</f>
        <v>1.2506741010125076E-2</v>
      </c>
      <c r="C58" s="85">
        <f>F40/(C40*10)</f>
        <v>1.4889096889922919E-2</v>
      </c>
      <c r="D58" s="85">
        <f>G40/(D40*10)</f>
        <v>1.2863033350095291E-2</v>
      </c>
      <c r="E58" s="85">
        <f t="shared" si="7"/>
        <v>1.341962375004776E-2</v>
      </c>
      <c r="F58" s="85">
        <f>STDEV(B58,C58,D58)%/SQRT(COUNT(B58,C58,D58))</f>
        <v>7.4190060868269912E-6</v>
      </c>
    </row>
    <row r="59" spans="1:7" x14ac:dyDescent="0.2">
      <c r="A59" s="35" t="s">
        <v>75</v>
      </c>
      <c r="B59" s="85">
        <f>E50/(B50*10)</f>
        <v>1.4795252351640248E-2</v>
      </c>
      <c r="C59" s="85">
        <f>F50/(C50*10)</f>
        <v>1.7798458370480691E-2</v>
      </c>
      <c r="D59" s="85">
        <f>G50/(D50*10)</f>
        <v>1.6438644845438097E-2</v>
      </c>
      <c r="E59" s="85">
        <f t="shared" si="7"/>
        <v>1.6344118522519678E-2</v>
      </c>
      <c r="F59" s="85">
        <f>STDEV(B59,C59,D59)%/SQRT(COUNT(B59,C59,D59))</f>
        <v>8.6823825785192229E-6</v>
      </c>
    </row>
    <row r="60" spans="1:7" x14ac:dyDescent="0.2">
      <c r="A60" s="1"/>
      <c r="B60" s="1"/>
      <c r="C60" s="1"/>
      <c r="D60" s="1"/>
      <c r="E60" s="1"/>
      <c r="F60" s="1"/>
      <c r="G60" s="1"/>
    </row>
    <row r="61" spans="1:7" x14ac:dyDescent="0.2">
      <c r="A61" s="188" t="s">
        <v>259</v>
      </c>
      <c r="B61" s="189"/>
      <c r="C61" s="1"/>
      <c r="D61" s="1"/>
      <c r="E61" s="1"/>
      <c r="F61" s="1"/>
      <c r="G61" s="1"/>
    </row>
    <row r="62" spans="1:7" ht="17" thickBot="1" x14ac:dyDescent="0.25">
      <c r="A62" s="8"/>
      <c r="B62" s="86" t="s">
        <v>13</v>
      </c>
      <c r="C62" s="1"/>
      <c r="D62" s="1"/>
      <c r="E62" s="1"/>
    </row>
    <row r="63" spans="1:7" x14ac:dyDescent="0.2">
      <c r="A63" s="9" t="s">
        <v>14</v>
      </c>
      <c r="B63" s="90">
        <f>_xlfn.T.TEST(B55:D55,B56:D56,2,2)</f>
        <v>8.9971762227593925E-6</v>
      </c>
      <c r="C63" s="1"/>
      <c r="D63" s="1"/>
      <c r="E63" s="1"/>
    </row>
    <row r="64" spans="1:7" x14ac:dyDescent="0.2">
      <c r="A64" s="9" t="s">
        <v>42</v>
      </c>
      <c r="B64" s="90">
        <f>_xlfn.T.TEST(B55:D55,B57:D57,2,2)</f>
        <v>1.0211206932991465E-4</v>
      </c>
      <c r="C64" s="1"/>
      <c r="D64" s="1"/>
      <c r="E64" s="1"/>
    </row>
    <row r="65" spans="1:6" x14ac:dyDescent="0.2">
      <c r="A65" s="9" t="s">
        <v>196</v>
      </c>
      <c r="B65" s="90">
        <f>_xlfn.T.TEST(B55:D55,B58:D58,2,2)</f>
        <v>5.529403365161958E-5</v>
      </c>
      <c r="C65" s="1"/>
      <c r="D65" s="1"/>
      <c r="E65" s="1"/>
    </row>
    <row r="66" spans="1:6" x14ac:dyDescent="0.2">
      <c r="A66" s="9" t="s">
        <v>77</v>
      </c>
      <c r="B66" s="90">
        <f>_xlfn.T.TEST(B55:D55,B59:D59,2,2)</f>
        <v>4.7154031335639503E-5</v>
      </c>
      <c r="C66" s="1"/>
      <c r="D66" s="1"/>
      <c r="E66" s="1"/>
    </row>
    <row r="67" spans="1:6" x14ac:dyDescent="0.2">
      <c r="A67" s="9" t="s">
        <v>197</v>
      </c>
      <c r="B67" s="90">
        <f>_xlfn.T.TEST(B56:D56,B57:D57,2,2)</f>
        <v>2.2730657380017338E-3</v>
      </c>
      <c r="C67" s="1"/>
      <c r="D67" s="1"/>
      <c r="E67" s="1"/>
    </row>
    <row r="68" spans="1:6" x14ac:dyDescent="0.2">
      <c r="A68" s="31" t="s">
        <v>198</v>
      </c>
      <c r="B68" s="90">
        <f>_xlfn.T.TEST(B56:D56,B58:D58,2,2)</f>
        <v>2.8833643932279242E-2</v>
      </c>
      <c r="C68" s="1"/>
      <c r="D68" s="1"/>
      <c r="E68" s="1"/>
    </row>
    <row r="69" spans="1:6" x14ac:dyDescent="0.2">
      <c r="A69" s="32" t="s">
        <v>105</v>
      </c>
      <c r="B69" s="91">
        <f>_xlfn.T.TEST(B56:D56,B59:D59,2,2)</f>
        <v>0.84271202738826312</v>
      </c>
      <c r="C69" s="1"/>
      <c r="D69" s="1"/>
      <c r="E69" s="1"/>
    </row>
    <row r="70" spans="1:6" x14ac:dyDescent="0.2">
      <c r="A70" s="1"/>
      <c r="B70" s="1"/>
    </row>
    <row r="75" spans="1:6" x14ac:dyDescent="0.2">
      <c r="C75" s="1"/>
      <c r="D75" s="1"/>
      <c r="E75" s="1"/>
    </row>
    <row r="76" spans="1:6" x14ac:dyDescent="0.2">
      <c r="A76" s="1"/>
      <c r="B76" s="1"/>
      <c r="F76" s="1"/>
    </row>
  </sheetData>
  <mergeCells count="17">
    <mergeCell ref="A23:A24"/>
    <mergeCell ref="A13:A14"/>
    <mergeCell ref="A3:A4"/>
    <mergeCell ref="B33:D33"/>
    <mergeCell ref="E33:G33"/>
    <mergeCell ref="A33:A34"/>
    <mergeCell ref="B3:D3"/>
    <mergeCell ref="E3:G3"/>
    <mergeCell ref="B13:D13"/>
    <mergeCell ref="E13:G13"/>
    <mergeCell ref="B23:D23"/>
    <mergeCell ref="E23:G23"/>
    <mergeCell ref="A43:A44"/>
    <mergeCell ref="B53:F53"/>
    <mergeCell ref="B43:D43"/>
    <mergeCell ref="E43:G43"/>
    <mergeCell ref="A61:B61"/>
  </mergeCells>
  <phoneticPr fontId="7"/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7333-D9B3-DA44-9890-8EFCC656781E}">
  <dimension ref="A1:P78"/>
  <sheetViews>
    <sheetView zoomScaleNormal="100" workbookViewId="0"/>
  </sheetViews>
  <sheetFormatPr baseColWidth="10" defaultColWidth="11" defaultRowHeight="16" x14ac:dyDescent="0.2"/>
  <cols>
    <col min="1" max="1" width="12.6640625" bestFit="1" customWidth="1"/>
    <col min="5" max="5" width="12.33203125" customWidth="1"/>
    <col min="7" max="7" width="14" style="12" customWidth="1"/>
    <col min="8" max="8" width="14" customWidth="1"/>
    <col min="9" max="9" width="16" customWidth="1"/>
    <col min="10" max="10" width="18.1640625" customWidth="1"/>
    <col min="11" max="11" width="20.33203125" customWidth="1"/>
    <col min="12" max="12" width="20.5" customWidth="1"/>
    <col min="14" max="14" width="42.83203125" customWidth="1"/>
    <col min="16" max="16" width="20.5" customWidth="1"/>
  </cols>
  <sheetData>
    <row r="1" spans="1:15" ht="17" thickBot="1" x14ac:dyDescent="0.25">
      <c r="A1" s="103" t="s">
        <v>24</v>
      </c>
      <c r="B1" s="19"/>
      <c r="C1" s="19"/>
      <c r="D1" s="19"/>
      <c r="E1" s="19"/>
      <c r="F1" s="15"/>
      <c r="G1" s="15"/>
      <c r="H1" s="15"/>
      <c r="I1" s="15"/>
      <c r="J1" s="15"/>
      <c r="K1" s="15"/>
      <c r="L1" s="15"/>
      <c r="M1" s="12"/>
      <c r="N1" s="12"/>
    </row>
    <row r="2" spans="1:15" ht="17" thickBot="1" x14ac:dyDescent="0.25">
      <c r="A2" s="18"/>
      <c r="B2" s="14" t="s">
        <v>2</v>
      </c>
      <c r="C2" s="21" t="s">
        <v>9</v>
      </c>
      <c r="D2" s="21" t="s">
        <v>81</v>
      </c>
      <c r="E2" s="21" t="s">
        <v>82</v>
      </c>
      <c r="F2" s="16" t="s">
        <v>6</v>
      </c>
      <c r="G2" s="16" t="s">
        <v>83</v>
      </c>
      <c r="H2" s="16" t="s">
        <v>84</v>
      </c>
      <c r="I2" s="16" t="s">
        <v>85</v>
      </c>
      <c r="J2" s="16" t="s">
        <v>86</v>
      </c>
      <c r="K2" s="16" t="s">
        <v>87</v>
      </c>
      <c r="L2" s="16" t="s">
        <v>88</v>
      </c>
      <c r="N2" s="202" t="s">
        <v>26</v>
      </c>
      <c r="O2" s="204"/>
    </row>
    <row r="3" spans="1:15" ht="17" thickBot="1" x14ac:dyDescent="0.25">
      <c r="A3" s="59" t="s">
        <v>101</v>
      </c>
      <c r="B3" s="12">
        <v>31</v>
      </c>
      <c r="C3" s="12">
        <v>16</v>
      </c>
      <c r="D3" s="12">
        <v>16</v>
      </c>
      <c r="E3" s="12">
        <v>16</v>
      </c>
      <c r="F3" s="12">
        <v>62</v>
      </c>
      <c r="G3" s="12">
        <v>16</v>
      </c>
      <c r="H3" s="12">
        <v>16</v>
      </c>
      <c r="I3" s="12">
        <v>16</v>
      </c>
      <c r="J3" s="12">
        <v>27</v>
      </c>
      <c r="K3" s="12">
        <v>20</v>
      </c>
      <c r="L3" s="12">
        <v>23</v>
      </c>
      <c r="N3" s="94"/>
      <c r="O3" s="92" t="s">
        <v>13</v>
      </c>
    </row>
    <row r="4" spans="1:15" x14ac:dyDescent="0.2">
      <c r="A4" s="59" t="s">
        <v>27</v>
      </c>
      <c r="B4" s="17">
        <v>4.2599999999999999E-5</v>
      </c>
      <c r="C4" s="17">
        <v>4.235E-3</v>
      </c>
      <c r="D4" s="17">
        <v>7.8050000000000005E-4</v>
      </c>
      <c r="E4" s="17">
        <v>4.515E-5</v>
      </c>
      <c r="F4" s="17">
        <v>4.64E-3</v>
      </c>
      <c r="G4" s="17">
        <v>3.2300000000000002E-2</v>
      </c>
      <c r="H4" s="17">
        <v>3.3700000000000001E-2</v>
      </c>
      <c r="I4" s="17">
        <v>4.5199999999999998E-4</v>
      </c>
      <c r="J4" s="17">
        <v>2.15E-3</v>
      </c>
      <c r="K4" s="17">
        <v>2E-3</v>
      </c>
      <c r="L4" s="17">
        <v>2.2300000000000002E-3</v>
      </c>
      <c r="N4" s="9" t="s">
        <v>17</v>
      </c>
      <c r="O4" s="62" t="s">
        <v>28</v>
      </c>
    </row>
    <row r="5" spans="1:15" ht="17" thickBot="1" x14ac:dyDescent="0.25">
      <c r="A5" s="100" t="s">
        <v>270</v>
      </c>
      <c r="B5" s="80">
        <f>B4/$B$4</f>
        <v>1</v>
      </c>
      <c r="C5" s="80">
        <f t="shared" ref="C5:L5" si="0">C4/$B$4</f>
        <v>99.413145539906111</v>
      </c>
      <c r="D5" s="80">
        <f t="shared" si="0"/>
        <v>18.321596244131456</v>
      </c>
      <c r="E5" s="80">
        <f t="shared" si="0"/>
        <v>1.0598591549295775</v>
      </c>
      <c r="F5" s="80">
        <f t="shared" si="0"/>
        <v>108.92018779342723</v>
      </c>
      <c r="G5" s="80">
        <f t="shared" si="0"/>
        <v>758.21596244131467</v>
      </c>
      <c r="H5" s="80">
        <f t="shared" si="0"/>
        <v>791.0798122065728</v>
      </c>
      <c r="I5" s="80">
        <f t="shared" si="0"/>
        <v>10.610328638497652</v>
      </c>
      <c r="J5" s="80">
        <f t="shared" si="0"/>
        <v>50.46948356807512</v>
      </c>
      <c r="K5" s="80">
        <f t="shared" si="0"/>
        <v>46.948356807511736</v>
      </c>
      <c r="L5" s="80">
        <f t="shared" si="0"/>
        <v>52.347417840375591</v>
      </c>
      <c r="M5" s="7"/>
      <c r="N5" s="104" t="s">
        <v>89</v>
      </c>
      <c r="O5" s="102" t="s">
        <v>28</v>
      </c>
    </row>
    <row r="6" spans="1:15" x14ac:dyDescent="0.2">
      <c r="A6" s="12"/>
      <c r="B6" s="7">
        <v>1.4999999999999999E-4</v>
      </c>
      <c r="C6" s="7">
        <v>4.3200000000000001E-3</v>
      </c>
      <c r="D6" s="7">
        <v>5.4000000000000001E-4</v>
      </c>
      <c r="E6" s="7">
        <v>2.2200000000000001E-5</v>
      </c>
      <c r="F6" s="7">
        <v>1.8599999999999998E-2</v>
      </c>
      <c r="G6" s="7">
        <v>3.1699999999999999E-2</v>
      </c>
      <c r="H6" s="7">
        <v>3.3000000000000002E-2</v>
      </c>
      <c r="I6" s="7">
        <v>4.5300000000000001E-4</v>
      </c>
      <c r="J6" s="7">
        <v>6.0899999999999999E-3</v>
      </c>
      <c r="K6" s="7">
        <v>1.92E-3</v>
      </c>
      <c r="L6" s="7">
        <v>8.3700000000000007E-3</v>
      </c>
      <c r="M6" s="7"/>
      <c r="N6" s="104" t="s">
        <v>90</v>
      </c>
      <c r="O6" s="102">
        <v>0.93810000000000004</v>
      </c>
    </row>
    <row r="7" spans="1:15" x14ac:dyDescent="0.2">
      <c r="A7" s="12"/>
      <c r="B7" s="7">
        <v>2.2799999999999999E-5</v>
      </c>
      <c r="C7" s="7">
        <v>4.15E-3</v>
      </c>
      <c r="D7" s="7">
        <v>4.8999999999999998E-4</v>
      </c>
      <c r="E7" s="7">
        <v>3.0700000000000001E-5</v>
      </c>
      <c r="F7" s="7">
        <v>2.23E-2</v>
      </c>
      <c r="G7" s="7">
        <v>2.1100000000000001E-2</v>
      </c>
      <c r="H7" s="7">
        <v>3.0499999999999999E-2</v>
      </c>
      <c r="I7" s="7">
        <v>2.5399999999999999E-4</v>
      </c>
      <c r="J7" s="7">
        <v>5.6299999999999996E-3</v>
      </c>
      <c r="K7" s="7">
        <v>1.92E-3</v>
      </c>
      <c r="L7" s="7">
        <v>2.1700000000000001E-3</v>
      </c>
      <c r="M7" s="7"/>
      <c r="N7" s="9" t="s">
        <v>14</v>
      </c>
      <c r="O7" s="102" t="s">
        <v>28</v>
      </c>
    </row>
    <row r="8" spans="1:15" x14ac:dyDescent="0.2">
      <c r="A8" s="12"/>
      <c r="B8" s="7">
        <v>5.63E-5</v>
      </c>
      <c r="C8" s="7">
        <v>4.0800000000000003E-3</v>
      </c>
      <c r="D8" s="7">
        <v>9.0899999999999998E-4</v>
      </c>
      <c r="E8" s="7">
        <v>2.8600000000000001E-5</v>
      </c>
      <c r="F8" s="7">
        <v>8.0699999999999996E-5</v>
      </c>
      <c r="G8" s="7">
        <v>3.2899999999999999E-2</v>
      </c>
      <c r="H8" s="7">
        <v>3.32E-2</v>
      </c>
      <c r="I8" s="7">
        <v>6.7400000000000001E-4</v>
      </c>
      <c r="J8" s="7">
        <v>2.15E-3</v>
      </c>
      <c r="K8" s="7">
        <v>3.2599999999999999E-3</v>
      </c>
      <c r="L8" s="7">
        <v>2.2899999999999999E-3</v>
      </c>
      <c r="M8" s="7"/>
      <c r="N8" s="104" t="s">
        <v>229</v>
      </c>
      <c r="O8" s="102" t="s">
        <v>28</v>
      </c>
    </row>
    <row r="9" spans="1:15" x14ac:dyDescent="0.2">
      <c r="A9" s="12"/>
      <c r="B9" s="7">
        <v>9.2800000000000006E-5</v>
      </c>
      <c r="C9" s="7">
        <v>2.1700000000000001E-2</v>
      </c>
      <c r="D9" s="7">
        <v>7.2599999999999997E-4</v>
      </c>
      <c r="E9" s="7">
        <v>2.2399999999999999E-5</v>
      </c>
      <c r="F9" s="7">
        <v>1.6000000000000001E-3</v>
      </c>
      <c r="G9" s="7">
        <v>1.0500000000000001E-2</v>
      </c>
      <c r="H9" s="7">
        <v>4.2700000000000002E-2</v>
      </c>
      <c r="I9" s="7">
        <v>2.2599999999999999E-4</v>
      </c>
      <c r="J9" s="7">
        <v>3.32E-3</v>
      </c>
      <c r="K9" s="7">
        <v>2.5300000000000001E-3</v>
      </c>
      <c r="L9" s="7">
        <v>1.9699999999999999E-4</v>
      </c>
      <c r="M9" s="7"/>
      <c r="N9" s="104" t="s">
        <v>91</v>
      </c>
      <c r="O9" s="102" t="s">
        <v>28</v>
      </c>
    </row>
    <row r="10" spans="1:15" x14ac:dyDescent="0.2">
      <c r="A10" s="12"/>
      <c r="B10" s="7">
        <v>3.8600000000000003E-5</v>
      </c>
      <c r="C10" s="7">
        <v>4.4999999999999997E-3</v>
      </c>
      <c r="D10" s="7">
        <v>6.4700000000000001E-4</v>
      </c>
      <c r="E10" s="7">
        <v>5.4799999999999997E-5</v>
      </c>
      <c r="F10" s="7">
        <v>1.26E-2</v>
      </c>
      <c r="G10" s="7">
        <v>1.6799999999999999E-2</v>
      </c>
      <c r="H10" s="7">
        <v>2.8400000000000002E-2</v>
      </c>
      <c r="I10" s="7">
        <v>8.9499999999999996E-4</v>
      </c>
      <c r="J10" s="7">
        <v>2.58E-2</v>
      </c>
      <c r="K10" s="7">
        <v>8.6200000000000003E-4</v>
      </c>
      <c r="L10" s="7">
        <v>6.9099999999999999E-4</v>
      </c>
      <c r="M10" s="7"/>
      <c r="N10" s="104" t="s">
        <v>92</v>
      </c>
      <c r="O10" s="102" t="s">
        <v>28</v>
      </c>
    </row>
    <row r="11" spans="1:15" x14ac:dyDescent="0.2">
      <c r="A11" s="12"/>
      <c r="B11" s="7">
        <v>3.21E-4</v>
      </c>
      <c r="C11" s="7">
        <v>2.31E-3</v>
      </c>
      <c r="D11" s="7">
        <v>8.3500000000000002E-4</v>
      </c>
      <c r="E11" s="7">
        <v>5.1000000000000004E-3</v>
      </c>
      <c r="F11" s="7">
        <v>2.0799999999999998E-3</v>
      </c>
      <c r="G11" s="7">
        <v>3.5400000000000001E-2</v>
      </c>
      <c r="H11" s="7">
        <v>2.9499999999999998E-2</v>
      </c>
      <c r="I11" s="7">
        <v>4.5100000000000001E-4</v>
      </c>
      <c r="J11" s="7">
        <v>7.0000000000000001E-3</v>
      </c>
      <c r="K11" s="7">
        <v>8.25E-4</v>
      </c>
      <c r="L11" s="7">
        <v>4.5700000000000003E-3</v>
      </c>
      <c r="M11" s="7"/>
      <c r="N11" s="104" t="s">
        <v>93</v>
      </c>
      <c r="O11" s="102" t="s">
        <v>28</v>
      </c>
    </row>
    <row r="12" spans="1:15" x14ac:dyDescent="0.2">
      <c r="A12" s="12"/>
      <c r="B12" s="7">
        <v>1.8599999999999999E-4</v>
      </c>
      <c r="C12" s="7">
        <v>3.1800000000000001E-3</v>
      </c>
      <c r="D12" s="7">
        <v>6.0800000000000003E-4</v>
      </c>
      <c r="E12" s="7">
        <v>1.05E-4</v>
      </c>
      <c r="F12" s="7">
        <v>4.0800000000000003E-3</v>
      </c>
      <c r="G12" s="7">
        <v>2.1100000000000001E-2</v>
      </c>
      <c r="H12" s="7">
        <v>2.8500000000000001E-2</v>
      </c>
      <c r="I12" s="7">
        <v>3.3E-4</v>
      </c>
      <c r="J12" s="7">
        <v>7.0299999999999996E-4</v>
      </c>
      <c r="K12" s="7">
        <v>2.2300000000000002E-3</v>
      </c>
      <c r="L12" s="7">
        <v>2.2300000000000002E-3</v>
      </c>
      <c r="M12" s="7"/>
      <c r="N12" s="106" t="s">
        <v>94</v>
      </c>
      <c r="O12" s="102" t="s">
        <v>28</v>
      </c>
    </row>
    <row r="13" spans="1:15" x14ac:dyDescent="0.2">
      <c r="A13" s="12"/>
      <c r="B13" s="7">
        <v>3.18E-5</v>
      </c>
      <c r="C13" s="7">
        <v>4.0099999999999997E-3</v>
      </c>
      <c r="D13" s="7">
        <v>9.6599999999999995E-4</v>
      </c>
      <c r="E13" s="7">
        <v>4.4499999999999997E-5</v>
      </c>
      <c r="F13" s="7">
        <v>2.7E-2</v>
      </c>
      <c r="G13" s="7">
        <v>3.5299999999999998E-2</v>
      </c>
      <c r="H13" s="7">
        <v>4.9299999999999997E-2</v>
      </c>
      <c r="I13" s="7">
        <v>6.1500000000000001E-3</v>
      </c>
      <c r="J13" s="7">
        <v>6.2399999999999999E-3</v>
      </c>
      <c r="K13" s="7">
        <v>1.2700000000000001E-3</v>
      </c>
      <c r="L13" s="7">
        <v>6.0300000000000002E-4</v>
      </c>
      <c r="M13" s="7"/>
      <c r="N13" s="104" t="s">
        <v>95</v>
      </c>
      <c r="O13" s="102" t="s">
        <v>28</v>
      </c>
    </row>
    <row r="14" spans="1:15" x14ac:dyDescent="0.2">
      <c r="A14" s="12"/>
      <c r="B14" s="7">
        <v>4.0399999999999999E-5</v>
      </c>
      <c r="C14" s="7">
        <v>2.9399999999999999E-3</v>
      </c>
      <c r="D14" s="7">
        <v>5.22E-4</v>
      </c>
      <c r="E14" s="7">
        <v>4.5399999999999999E-5</v>
      </c>
      <c r="F14" s="7">
        <v>2.16E-3</v>
      </c>
      <c r="G14" s="7">
        <v>2.5999999999999999E-2</v>
      </c>
      <c r="H14" s="7">
        <v>5.7000000000000002E-2</v>
      </c>
      <c r="I14" s="7">
        <v>2.7799999999999998E-4</v>
      </c>
      <c r="J14" s="7">
        <v>1.7099999999999999E-3</v>
      </c>
      <c r="K14" s="7">
        <v>6.9899999999999997E-3</v>
      </c>
      <c r="L14" s="7">
        <v>7.0899999999999999E-3</v>
      </c>
      <c r="M14" s="7"/>
      <c r="N14" s="104" t="s">
        <v>96</v>
      </c>
      <c r="O14" s="102" t="s">
        <v>28</v>
      </c>
    </row>
    <row r="15" spans="1:15" x14ac:dyDescent="0.2">
      <c r="A15" s="12"/>
      <c r="B15" s="7">
        <v>3.5500000000000002E-5</v>
      </c>
      <c r="C15" s="7">
        <v>3.0000000000000001E-3</v>
      </c>
      <c r="D15" s="7">
        <v>5.7899999999999998E-4</v>
      </c>
      <c r="E15" s="7">
        <v>4.49E-5</v>
      </c>
      <c r="F15" s="7">
        <v>2.0199999999999999E-2</v>
      </c>
      <c r="G15" s="7">
        <v>5.8500000000000002E-3</v>
      </c>
      <c r="H15" s="7">
        <v>4.8399999999999999E-2</v>
      </c>
      <c r="I15" s="7">
        <v>9.1E-4</v>
      </c>
      <c r="J15" s="7">
        <v>5.6299999999999996E-3</v>
      </c>
      <c r="K15" s="7">
        <v>1.8699999999999999E-3</v>
      </c>
      <c r="L15" s="7">
        <v>6.5700000000000003E-4</v>
      </c>
      <c r="M15" s="7"/>
      <c r="N15" s="104" t="s">
        <v>97</v>
      </c>
      <c r="O15" s="102" t="s">
        <v>28</v>
      </c>
    </row>
    <row r="16" spans="1:15" x14ac:dyDescent="0.2">
      <c r="A16" s="12"/>
      <c r="B16" s="7">
        <v>5.2299999999999997E-5</v>
      </c>
      <c r="C16" s="7">
        <v>8.5299999999999994E-3</v>
      </c>
      <c r="D16" s="7">
        <v>2.2000000000000001E-3</v>
      </c>
      <c r="E16" s="7">
        <v>1.02E-4</v>
      </c>
      <c r="F16" s="7">
        <v>9.4399999999999996E-4</v>
      </c>
      <c r="G16" s="7">
        <v>1.2200000000000001E-2</v>
      </c>
      <c r="H16" s="7">
        <v>3.4200000000000001E-2</v>
      </c>
      <c r="I16" s="7">
        <v>1.73E-4</v>
      </c>
      <c r="J16" s="7">
        <v>4.6499999999999996E-3</v>
      </c>
      <c r="K16" s="7">
        <v>4.64E-3</v>
      </c>
      <c r="L16" s="7">
        <v>5.7300000000000005E-4</v>
      </c>
      <c r="M16" s="7"/>
      <c r="N16" s="104" t="s">
        <v>98</v>
      </c>
      <c r="O16" s="102" t="s">
        <v>28</v>
      </c>
    </row>
    <row r="17" spans="1:16" x14ac:dyDescent="0.2">
      <c r="A17" s="12"/>
      <c r="B17" s="7">
        <v>3.5299999999999997E-5</v>
      </c>
      <c r="C17" s="7">
        <v>2.35E-2</v>
      </c>
      <c r="D17" s="7">
        <v>5.0000000000000001E-4</v>
      </c>
      <c r="E17" s="7">
        <v>1.44E-4</v>
      </c>
      <c r="F17" s="7">
        <v>4.1200000000000004E-3</v>
      </c>
      <c r="G17" s="7">
        <v>4.9799999999999997E-2</v>
      </c>
      <c r="H17" s="7">
        <v>4.8800000000000003E-2</v>
      </c>
      <c r="I17" s="7">
        <v>8.9999999999999998E-4</v>
      </c>
      <c r="J17" s="7">
        <v>1.8600000000000001E-3</v>
      </c>
      <c r="K17" s="7">
        <v>5.9500000000000004E-4</v>
      </c>
      <c r="L17" s="7">
        <v>4.7399999999999997E-4</v>
      </c>
      <c r="M17" s="7"/>
      <c r="N17" s="104" t="s">
        <v>99</v>
      </c>
      <c r="O17" s="102" t="s">
        <v>28</v>
      </c>
    </row>
    <row r="18" spans="1:16" x14ac:dyDescent="0.2">
      <c r="A18" s="12"/>
      <c r="B18" s="7">
        <v>4.2700000000000001E-5</v>
      </c>
      <c r="C18" s="7">
        <v>6.0699999999999999E-3</v>
      </c>
      <c r="D18" s="7">
        <v>1.08E-3</v>
      </c>
      <c r="E18" s="7">
        <v>5.02E-5</v>
      </c>
      <c r="F18" s="7">
        <v>1.32E-2</v>
      </c>
      <c r="G18" s="7">
        <v>3.3300000000000003E-2</v>
      </c>
      <c r="H18" s="7">
        <v>2.35E-2</v>
      </c>
      <c r="I18" s="7">
        <v>5.2999999999999998E-4</v>
      </c>
      <c r="J18" s="7">
        <v>9.8799999999999995E-4</v>
      </c>
      <c r="K18" s="7">
        <v>7.7000000000000002E-3</v>
      </c>
      <c r="L18" s="7">
        <v>7.7600000000000004E-3</v>
      </c>
      <c r="M18" s="7"/>
      <c r="N18" s="104" t="s">
        <v>100</v>
      </c>
      <c r="O18" s="102" t="s">
        <v>28</v>
      </c>
    </row>
    <row r="19" spans="1:16" x14ac:dyDescent="0.2">
      <c r="A19" s="12"/>
      <c r="B19" s="7">
        <v>4.2599999999999999E-5</v>
      </c>
      <c r="C19" s="7">
        <v>3.3400000000000001E-3</v>
      </c>
      <c r="D19" s="7">
        <v>1.6000000000000001E-3</v>
      </c>
      <c r="E19" s="7">
        <v>3.4400000000000003E-5</v>
      </c>
      <c r="F19" s="7">
        <v>1.32E-2</v>
      </c>
      <c r="G19" s="7">
        <v>3.8399999999999997E-2</v>
      </c>
      <c r="H19" s="7">
        <v>3.1699999999999999E-2</v>
      </c>
      <c r="I19" s="7">
        <v>1.5899999999999999E-4</v>
      </c>
      <c r="J19" s="7">
        <v>1.6E-2</v>
      </c>
      <c r="K19" s="7">
        <v>2.8699999999999998E-4</v>
      </c>
      <c r="L19" s="7">
        <v>1.74E-3</v>
      </c>
      <c r="M19" s="7"/>
      <c r="N19" s="105" t="s">
        <v>263</v>
      </c>
      <c r="O19" s="112" t="s">
        <v>28</v>
      </c>
    </row>
    <row r="20" spans="1:16" x14ac:dyDescent="0.2">
      <c r="A20" s="12"/>
      <c r="B20" s="7">
        <v>3.57E-5</v>
      </c>
      <c r="C20" s="7">
        <v>1.0699999999999999E-2</v>
      </c>
      <c r="D20" s="7">
        <v>8.8599999999999996E-4</v>
      </c>
      <c r="E20" s="7">
        <v>5.1100000000000002E-5</v>
      </c>
      <c r="F20" s="7">
        <v>4.1200000000000004E-3</v>
      </c>
      <c r="G20" s="7">
        <v>4.2299999999999997E-2</v>
      </c>
      <c r="H20" s="7">
        <v>4.2900000000000001E-2</v>
      </c>
      <c r="I20" s="7">
        <v>3.97E-4</v>
      </c>
      <c r="J20" s="7">
        <v>1.67E-3</v>
      </c>
      <c r="K20" s="7">
        <v>5.5199999999999997E-3</v>
      </c>
      <c r="L20" s="7">
        <v>2.8199999999999999E-2</v>
      </c>
      <c r="M20" s="7"/>
    </row>
    <row r="21" spans="1:16" x14ac:dyDescent="0.2">
      <c r="A21" s="12"/>
      <c r="B21" s="7">
        <v>1.22E-5</v>
      </c>
      <c r="C21" s="7">
        <v>4.8799999999999998E-3</v>
      </c>
      <c r="D21" s="7">
        <v>1.1000000000000001E-3</v>
      </c>
      <c r="E21" s="7">
        <v>4.0099999999999999E-5</v>
      </c>
      <c r="F21" s="7">
        <v>1.15E-2</v>
      </c>
      <c r="G21" s="7">
        <v>5.4899999999999997E-2</v>
      </c>
      <c r="H21" s="7">
        <v>3.9699999999999999E-2</v>
      </c>
      <c r="I21" s="7">
        <v>8.83E-4</v>
      </c>
      <c r="J21" s="7">
        <v>2.3600000000000001E-3</v>
      </c>
      <c r="K21" s="7">
        <v>2.0799999999999998E-3</v>
      </c>
      <c r="L21" s="7">
        <v>2.64E-3</v>
      </c>
    </row>
    <row r="22" spans="1:16" x14ac:dyDescent="0.2">
      <c r="A22" s="12"/>
      <c r="B22" s="7">
        <v>2.8900000000000001E-5</v>
      </c>
      <c r="C22" s="7"/>
      <c r="D22" s="7"/>
      <c r="E22" s="7"/>
      <c r="F22" s="7">
        <v>4.4999999999999997E-3</v>
      </c>
      <c r="G22" s="7"/>
      <c r="H22" s="7"/>
      <c r="I22" s="7"/>
      <c r="J22" s="7">
        <v>1.2800000000000001E-3</v>
      </c>
      <c r="K22" s="7">
        <v>5.31E-4</v>
      </c>
      <c r="L22" s="7">
        <v>1.0800000000000001E-2</v>
      </c>
    </row>
    <row r="23" spans="1:16" x14ac:dyDescent="0.2">
      <c r="A23" s="12"/>
      <c r="B23" s="7">
        <v>2.8399999999999999E-5</v>
      </c>
      <c r="C23" s="7"/>
      <c r="D23" s="7"/>
      <c r="E23" s="7"/>
      <c r="F23" s="7">
        <v>2.23E-2</v>
      </c>
      <c r="G23" s="7"/>
      <c r="I23" s="7"/>
      <c r="J23" s="7">
        <v>5.6099999999999998E-4</v>
      </c>
      <c r="K23" s="7">
        <v>1.1900000000000001E-3</v>
      </c>
      <c r="L23" s="7">
        <v>1.0499999999999999E-3</v>
      </c>
      <c r="O23" s="5"/>
    </row>
    <row r="24" spans="1:16" x14ac:dyDescent="0.2">
      <c r="A24" s="12"/>
      <c r="B24" s="7">
        <v>1.84E-4</v>
      </c>
      <c r="C24" s="7"/>
      <c r="D24" s="7"/>
      <c r="E24" s="5"/>
      <c r="F24" s="7">
        <v>4.0800000000000003E-2</v>
      </c>
      <c r="G24" s="5"/>
      <c r="I24" s="7"/>
      <c r="J24" s="7">
        <v>1.2099999999999999E-3</v>
      </c>
      <c r="K24" s="7">
        <v>1.03E-2</v>
      </c>
      <c r="L24" s="7">
        <v>2.3700000000000001E-3</v>
      </c>
      <c r="M24" s="17"/>
      <c r="O24" s="5"/>
    </row>
    <row r="25" spans="1:16" x14ac:dyDescent="0.2">
      <c r="A25" s="12"/>
      <c r="B25" s="7">
        <v>8.7899999999999995E-5</v>
      </c>
      <c r="C25" s="7"/>
      <c r="D25" s="7"/>
      <c r="E25" s="7"/>
      <c r="F25" s="7">
        <v>1.2099999999999999E-3</v>
      </c>
      <c r="G25" s="7"/>
      <c r="H25" s="5"/>
      <c r="I25" s="5"/>
      <c r="J25" s="7">
        <v>8.0099999999999995E-4</v>
      </c>
      <c r="K25" s="7">
        <v>1.0500000000000001E-2</v>
      </c>
      <c r="L25" s="7">
        <v>1.14E-3</v>
      </c>
      <c r="M25" s="17"/>
      <c r="O25" s="5"/>
    </row>
    <row r="26" spans="1:16" x14ac:dyDescent="0.2">
      <c r="A26" s="12"/>
      <c r="B26" s="7">
        <v>2.8099999999999999E-5</v>
      </c>
      <c r="C26" s="7"/>
      <c r="D26" s="7"/>
      <c r="E26" s="7"/>
      <c r="F26" s="7">
        <v>3.6700000000000001E-3</v>
      </c>
      <c r="G26" s="7"/>
      <c r="H26" s="17"/>
      <c r="I26" s="5"/>
      <c r="J26" s="7">
        <v>1.5299999999999999E-3</v>
      </c>
      <c r="K26" s="7"/>
      <c r="L26" s="7">
        <v>1.72E-3</v>
      </c>
      <c r="M26" s="17"/>
      <c r="O26" s="5"/>
      <c r="P26" s="6"/>
    </row>
    <row r="27" spans="1:16" x14ac:dyDescent="0.2">
      <c r="A27" s="12"/>
      <c r="B27" s="7">
        <v>7.5500000000000006E-5</v>
      </c>
      <c r="C27" s="7"/>
      <c r="D27" s="7"/>
      <c r="E27" s="7"/>
      <c r="F27" s="7">
        <v>3.2300000000000002E-2</v>
      </c>
      <c r="G27" s="7"/>
      <c r="H27" s="17"/>
      <c r="I27" s="5"/>
      <c r="J27" s="7">
        <v>2.3600000000000001E-3</v>
      </c>
      <c r="K27" s="7"/>
      <c r="L27" s="7">
        <v>7.3499999999999998E-3</v>
      </c>
      <c r="M27" s="17"/>
      <c r="N27" s="5"/>
      <c r="O27" s="5"/>
      <c r="P27" s="5"/>
    </row>
    <row r="28" spans="1:16" x14ac:dyDescent="0.2">
      <c r="A28" s="12"/>
      <c r="B28" s="7">
        <v>3.0499999999999999E-5</v>
      </c>
      <c r="C28" s="7"/>
      <c r="D28" s="5"/>
      <c r="E28" s="7"/>
      <c r="F28" s="7">
        <v>1.04E-2</v>
      </c>
      <c r="G28" s="7"/>
      <c r="H28" s="17"/>
      <c r="I28" s="5"/>
      <c r="J28" s="7">
        <v>1.5299999999999999E-3</v>
      </c>
      <c r="K28" s="7"/>
      <c r="L28" s="7">
        <v>2.2799999999999999E-3</v>
      </c>
      <c r="M28" s="17"/>
      <c r="N28" s="5"/>
      <c r="P28" s="5"/>
    </row>
    <row r="29" spans="1:16" x14ac:dyDescent="0.2">
      <c r="A29" s="12"/>
      <c r="B29" s="7">
        <v>5.3399999999999997E-5</v>
      </c>
      <c r="C29" s="7"/>
      <c r="D29" s="7"/>
      <c r="E29" s="7"/>
      <c r="F29" s="7">
        <v>1.0999999999999999E-2</v>
      </c>
      <c r="G29" s="7"/>
      <c r="H29" s="17"/>
      <c r="I29" s="5"/>
      <c r="J29" s="7">
        <v>1.8100000000000001E-4</v>
      </c>
      <c r="K29" s="7"/>
      <c r="L29" s="7"/>
      <c r="M29" s="17"/>
      <c r="P29" s="5"/>
    </row>
    <row r="30" spans="1:16" x14ac:dyDescent="0.2">
      <c r="A30" s="12"/>
      <c r="B30" s="7">
        <v>5.8600000000000001E-5</v>
      </c>
      <c r="C30" s="7"/>
      <c r="D30" s="7"/>
      <c r="E30" s="7"/>
      <c r="F30" s="7">
        <v>1.6199999999999999E-3</v>
      </c>
      <c r="G30" s="7"/>
      <c r="H30" s="17"/>
      <c r="I30" s="5"/>
      <c r="J30" s="7">
        <v>8.83E-4</v>
      </c>
      <c r="K30" s="7"/>
      <c r="L30" s="7"/>
      <c r="M30" s="17"/>
      <c r="N30" s="6"/>
      <c r="O30" s="6"/>
      <c r="P30" s="5"/>
    </row>
    <row r="31" spans="1:16" x14ac:dyDescent="0.2">
      <c r="A31" s="12"/>
      <c r="B31" s="7">
        <v>1.3300000000000001E-4</v>
      </c>
      <c r="C31" s="7"/>
      <c r="D31" s="7"/>
      <c r="E31" s="7"/>
      <c r="F31" s="7">
        <v>4.0699999999999998E-3</v>
      </c>
      <c r="G31" s="7"/>
      <c r="H31" s="17"/>
      <c r="I31" s="5"/>
      <c r="J31" s="7">
        <v>1.7100000000000001E-2</v>
      </c>
      <c r="K31" s="5"/>
      <c r="L31" s="5"/>
      <c r="M31" s="17"/>
      <c r="N31" s="5"/>
      <c r="O31" s="5"/>
      <c r="P31" s="5"/>
    </row>
    <row r="32" spans="1:16" x14ac:dyDescent="0.2">
      <c r="A32" s="12"/>
      <c r="B32" s="7">
        <v>3.3100000000000002E-4</v>
      </c>
      <c r="C32" s="7"/>
      <c r="D32" s="7"/>
      <c r="E32" s="7"/>
      <c r="F32" s="7">
        <v>1E-3</v>
      </c>
      <c r="G32" s="7"/>
      <c r="H32" s="17"/>
      <c r="I32" s="7"/>
      <c r="J32" s="7">
        <v>2.6199999999999999E-3</v>
      </c>
      <c r="K32" s="7"/>
      <c r="L32" s="7"/>
      <c r="M32" s="17"/>
      <c r="N32" s="5"/>
      <c r="O32" s="5"/>
      <c r="P32" s="5"/>
    </row>
    <row r="33" spans="1:16" x14ac:dyDescent="0.2">
      <c r="A33" s="12"/>
      <c r="B33" s="7">
        <v>2.9799999999999999E-5</v>
      </c>
      <c r="C33" s="7"/>
      <c r="D33" s="7"/>
      <c r="E33" s="7"/>
      <c r="F33" s="7">
        <v>6.4000000000000005E-4</v>
      </c>
      <c r="G33" s="7"/>
      <c r="H33" s="17"/>
      <c r="I33" s="7"/>
      <c r="J33" s="7"/>
      <c r="K33" s="7"/>
      <c r="L33" s="7"/>
      <c r="M33" s="17"/>
      <c r="N33" s="5"/>
      <c r="O33" s="5"/>
      <c r="P33" s="5"/>
    </row>
    <row r="34" spans="1:16" x14ac:dyDescent="0.2">
      <c r="A34" s="12"/>
      <c r="B34" s="7">
        <v>2.5000000000000001E-5</v>
      </c>
      <c r="C34" s="5"/>
      <c r="D34" s="7"/>
      <c r="E34" s="7"/>
      <c r="F34" s="7">
        <v>3.0200000000000001E-3</v>
      </c>
      <c r="G34" s="7"/>
      <c r="H34" s="17"/>
      <c r="I34" s="7"/>
      <c r="J34" s="7"/>
      <c r="K34" s="7"/>
      <c r="L34" s="7"/>
      <c r="M34" s="17"/>
      <c r="N34" s="5"/>
      <c r="O34" s="5"/>
      <c r="P34" s="5"/>
    </row>
    <row r="35" spans="1:16" x14ac:dyDescent="0.2">
      <c r="A35" s="12"/>
      <c r="B35" s="7">
        <v>2.7800000000000001E-5</v>
      </c>
      <c r="C35" s="7"/>
      <c r="D35" s="7"/>
      <c r="E35" s="7"/>
      <c r="F35" s="7">
        <v>1.2999999999999999E-2</v>
      </c>
      <c r="G35" s="7"/>
      <c r="H35" s="17"/>
      <c r="I35" s="7"/>
      <c r="J35" s="7"/>
      <c r="K35" s="7"/>
      <c r="L35" s="7"/>
      <c r="M35" s="17"/>
      <c r="N35" s="5"/>
      <c r="O35" s="5"/>
      <c r="P35" s="5"/>
    </row>
    <row r="36" spans="1:16" x14ac:dyDescent="0.2">
      <c r="A36" s="12"/>
      <c r="B36" s="7">
        <v>6.6799999999999997E-5</v>
      </c>
      <c r="C36" s="7"/>
      <c r="D36" s="7"/>
      <c r="E36" s="7"/>
      <c r="F36" s="7">
        <v>2.66E-3</v>
      </c>
      <c r="G36" s="7"/>
      <c r="H36" s="17"/>
      <c r="I36" s="7"/>
      <c r="J36" s="5"/>
      <c r="K36" s="7"/>
      <c r="L36" s="7"/>
      <c r="M36" s="17"/>
      <c r="N36" s="5"/>
      <c r="O36" s="5"/>
      <c r="P36" s="5"/>
    </row>
    <row r="37" spans="1:16" x14ac:dyDescent="0.2">
      <c r="A37" s="12"/>
      <c r="B37" s="17"/>
      <c r="C37" s="17"/>
      <c r="D37" s="17"/>
      <c r="E37" s="17"/>
      <c r="F37" s="7">
        <v>2.52E-2</v>
      </c>
      <c r="G37" s="7"/>
      <c r="H37" s="17"/>
      <c r="I37" s="7"/>
      <c r="J37" s="7"/>
      <c r="K37" s="7"/>
      <c r="L37" s="7"/>
      <c r="M37" s="17"/>
      <c r="N37" s="5"/>
      <c r="O37" s="5"/>
      <c r="P37" s="5"/>
    </row>
    <row r="38" spans="1:16" x14ac:dyDescent="0.2">
      <c r="A38" s="12"/>
      <c r="B38" s="17"/>
      <c r="C38" s="17"/>
      <c r="D38" s="17"/>
      <c r="E38" s="17"/>
      <c r="F38" s="7">
        <v>1.15E-2</v>
      </c>
      <c r="G38" s="7"/>
      <c r="H38" s="17"/>
      <c r="I38" s="7"/>
      <c r="J38" s="7"/>
      <c r="K38" s="7"/>
      <c r="L38" s="7"/>
      <c r="M38" s="17"/>
      <c r="N38" s="5"/>
      <c r="O38" s="5"/>
      <c r="P38" s="5"/>
    </row>
    <row r="39" spans="1:16" x14ac:dyDescent="0.2">
      <c r="A39" s="12"/>
      <c r="B39" s="17"/>
      <c r="C39" s="17"/>
      <c r="D39" s="17"/>
      <c r="E39" s="17"/>
      <c r="F39" s="7">
        <v>1.08E-3</v>
      </c>
      <c r="G39" s="7"/>
      <c r="H39" s="17"/>
      <c r="I39" s="7"/>
      <c r="J39" s="7"/>
      <c r="K39" s="7"/>
      <c r="L39" s="7"/>
      <c r="M39" s="17"/>
      <c r="N39" s="5"/>
      <c r="O39" s="5"/>
      <c r="P39" s="5"/>
    </row>
    <row r="40" spans="1:16" x14ac:dyDescent="0.2">
      <c r="A40" s="12"/>
      <c r="B40" s="17"/>
      <c r="C40" s="17"/>
      <c r="D40" s="17"/>
      <c r="E40" s="17"/>
      <c r="F40" s="7">
        <v>2.35E-2</v>
      </c>
      <c r="G40" s="7"/>
      <c r="H40" s="17"/>
      <c r="I40" s="7"/>
      <c r="J40" s="7"/>
      <c r="K40" s="7"/>
      <c r="L40" s="7"/>
      <c r="M40" s="17"/>
      <c r="N40" s="5"/>
      <c r="O40" s="5"/>
      <c r="P40" s="5"/>
    </row>
    <row r="41" spans="1:16" x14ac:dyDescent="0.2">
      <c r="A41" s="12"/>
      <c r="B41" s="17"/>
      <c r="C41" s="17"/>
      <c r="D41" s="17"/>
      <c r="E41" s="17"/>
      <c r="F41" s="7">
        <v>6.7099999999999998E-3</v>
      </c>
      <c r="G41" s="7"/>
      <c r="H41" s="17"/>
      <c r="I41" s="7"/>
      <c r="J41" s="7"/>
      <c r="K41" s="7"/>
      <c r="L41" s="7"/>
      <c r="M41" s="17"/>
      <c r="N41" s="5"/>
      <c r="O41" s="5"/>
      <c r="P41" s="5"/>
    </row>
    <row r="42" spans="1:16" x14ac:dyDescent="0.2">
      <c r="A42" s="12"/>
      <c r="B42" s="17"/>
      <c r="C42" s="17"/>
      <c r="D42" s="17"/>
      <c r="E42" s="17"/>
      <c r="F42" s="7">
        <v>3.0500000000000002E-3</v>
      </c>
      <c r="G42" s="7"/>
      <c r="H42" s="17"/>
      <c r="I42" s="7"/>
      <c r="J42" s="7"/>
      <c r="K42" s="7"/>
      <c r="L42" s="7"/>
      <c r="M42" s="17"/>
      <c r="N42" s="5"/>
      <c r="O42" s="5"/>
      <c r="P42" s="5"/>
    </row>
    <row r="43" spans="1:16" x14ac:dyDescent="0.2">
      <c r="A43" s="12"/>
      <c r="B43" s="17"/>
      <c r="C43" s="17"/>
      <c r="D43" s="17"/>
      <c r="E43" s="17"/>
      <c r="F43" s="7">
        <v>6.59E-2</v>
      </c>
      <c r="G43" s="7"/>
      <c r="H43" s="17"/>
      <c r="I43" s="7"/>
      <c r="J43" s="7"/>
      <c r="K43" s="7"/>
      <c r="L43" s="7"/>
      <c r="M43" s="17"/>
      <c r="N43" s="5"/>
      <c r="O43" s="5"/>
      <c r="P43" s="5"/>
    </row>
    <row r="44" spans="1:16" x14ac:dyDescent="0.2">
      <c r="A44" s="12"/>
      <c r="B44" s="17"/>
      <c r="C44" s="17"/>
      <c r="D44" s="17"/>
      <c r="E44" s="17"/>
      <c r="F44" s="7">
        <v>2.3400000000000001E-2</v>
      </c>
      <c r="G44" s="7"/>
      <c r="H44" s="17"/>
      <c r="I44" s="7"/>
      <c r="J44" s="7"/>
      <c r="K44" s="7"/>
      <c r="L44" s="7"/>
      <c r="M44" s="17"/>
      <c r="N44" s="5"/>
      <c r="O44" s="5"/>
      <c r="P44" s="5"/>
    </row>
    <row r="45" spans="1:16" x14ac:dyDescent="0.2">
      <c r="A45" s="12"/>
      <c r="B45" s="17"/>
      <c r="C45" s="17"/>
      <c r="D45" s="17"/>
      <c r="E45" s="17"/>
      <c r="F45" s="7">
        <v>1.9100000000000001E-4</v>
      </c>
      <c r="G45" s="7"/>
      <c r="H45" s="17"/>
      <c r="I45" s="7"/>
      <c r="J45" s="7"/>
      <c r="K45" s="7"/>
      <c r="L45" s="7"/>
      <c r="M45" s="17"/>
      <c r="N45" s="5"/>
      <c r="O45" s="5"/>
      <c r="P45" s="5"/>
    </row>
    <row r="46" spans="1:16" x14ac:dyDescent="0.2">
      <c r="A46" s="12"/>
      <c r="B46" s="17"/>
      <c r="C46" s="17"/>
      <c r="D46" s="17"/>
      <c r="E46" s="17"/>
      <c r="F46" s="7">
        <v>3.16E-3</v>
      </c>
      <c r="G46" s="7"/>
      <c r="H46" s="17"/>
      <c r="I46" s="7"/>
      <c r="J46" s="7"/>
      <c r="K46" s="7"/>
      <c r="L46" s="7"/>
      <c r="M46" s="17"/>
      <c r="N46" s="5"/>
      <c r="O46" s="5"/>
      <c r="P46" s="5"/>
    </row>
    <row r="47" spans="1:16" x14ac:dyDescent="0.2">
      <c r="A47" s="12"/>
      <c r="B47" s="17"/>
      <c r="C47" s="17"/>
      <c r="D47" s="17"/>
      <c r="E47" s="17"/>
      <c r="F47" s="7">
        <v>6.4400000000000004E-4</v>
      </c>
      <c r="G47" s="7"/>
      <c r="H47" s="17"/>
      <c r="I47" s="7"/>
      <c r="J47" s="7"/>
      <c r="K47" s="7"/>
      <c r="L47" s="7"/>
      <c r="M47" s="17"/>
      <c r="N47" s="5"/>
      <c r="O47" s="5"/>
      <c r="P47" s="5"/>
    </row>
    <row r="48" spans="1:16" x14ac:dyDescent="0.2">
      <c r="A48" s="12"/>
      <c r="B48" s="17"/>
      <c r="C48" s="17"/>
      <c r="D48" s="17"/>
      <c r="E48" s="17"/>
      <c r="F48" s="7">
        <v>1.42E-3</v>
      </c>
      <c r="G48" s="7"/>
      <c r="H48" s="17"/>
      <c r="I48" s="7"/>
      <c r="J48" s="7"/>
      <c r="K48" s="7"/>
      <c r="L48" s="7"/>
      <c r="M48" s="17"/>
      <c r="N48" s="5"/>
      <c r="O48" s="5"/>
      <c r="P48" s="5"/>
    </row>
    <row r="49" spans="1:16" x14ac:dyDescent="0.2">
      <c r="A49" s="12"/>
      <c r="B49" s="17"/>
      <c r="C49" s="17"/>
      <c r="D49" s="17"/>
      <c r="E49" s="17"/>
      <c r="F49" s="7">
        <v>3.8400000000000001E-3</v>
      </c>
      <c r="G49" s="7"/>
      <c r="H49" s="17"/>
      <c r="I49" s="7"/>
      <c r="J49" s="7"/>
      <c r="K49" s="7"/>
      <c r="L49" s="7"/>
      <c r="M49" s="17"/>
      <c r="N49" s="5"/>
      <c r="O49" s="5"/>
      <c r="P49" s="5"/>
    </row>
    <row r="50" spans="1:16" x14ac:dyDescent="0.2">
      <c r="A50" s="12"/>
      <c r="B50" s="17"/>
      <c r="C50" s="17"/>
      <c r="D50" s="17"/>
      <c r="E50" s="17"/>
      <c r="F50" s="7">
        <v>6.0800000000000003E-4</v>
      </c>
      <c r="G50" s="7"/>
      <c r="H50" s="17"/>
      <c r="I50" s="7"/>
      <c r="J50" s="7"/>
      <c r="K50" s="7"/>
      <c r="L50" s="7"/>
      <c r="M50" s="17"/>
      <c r="N50" s="5"/>
      <c r="O50" s="5"/>
      <c r="P50" s="5"/>
    </row>
    <row r="51" spans="1:16" x14ac:dyDescent="0.2">
      <c r="A51" s="12"/>
      <c r="B51" s="17"/>
      <c r="C51" s="17"/>
      <c r="D51" s="17"/>
      <c r="E51" s="17"/>
      <c r="F51" s="7">
        <v>9.01E-4</v>
      </c>
      <c r="G51" s="7"/>
      <c r="H51" s="17"/>
      <c r="I51" s="7"/>
      <c r="J51" s="7"/>
      <c r="K51" s="7"/>
      <c r="L51" s="7"/>
      <c r="M51" s="17"/>
      <c r="N51" s="5"/>
      <c r="O51" s="5"/>
      <c r="P51" s="5"/>
    </row>
    <row r="52" spans="1:16" x14ac:dyDescent="0.2">
      <c r="A52" s="12"/>
      <c r="B52" s="17"/>
      <c r="C52" s="17"/>
      <c r="D52" s="17"/>
      <c r="E52" s="17"/>
      <c r="F52" s="7">
        <v>7.7000000000000002E-3</v>
      </c>
      <c r="G52" s="7"/>
      <c r="H52" s="17"/>
      <c r="I52" s="7"/>
      <c r="J52" s="7"/>
      <c r="K52" s="7"/>
      <c r="L52" s="7"/>
      <c r="M52" s="17"/>
      <c r="N52" s="5"/>
      <c r="O52" s="5"/>
      <c r="P52" s="5"/>
    </row>
    <row r="53" spans="1:16" x14ac:dyDescent="0.2">
      <c r="A53" s="12"/>
      <c r="B53" s="17"/>
      <c r="C53" s="17"/>
      <c r="D53" s="17"/>
      <c r="E53" s="17"/>
      <c r="F53" s="7">
        <v>1.2800000000000001E-2</v>
      </c>
      <c r="G53" s="7"/>
      <c r="H53" s="17"/>
      <c r="I53" s="7"/>
      <c r="J53" s="7"/>
      <c r="K53" s="7"/>
      <c r="L53" s="7"/>
      <c r="M53" s="17"/>
      <c r="N53" s="5"/>
      <c r="O53" s="5"/>
      <c r="P53" s="5"/>
    </row>
    <row r="54" spans="1:16" x14ac:dyDescent="0.2">
      <c r="A54" s="12"/>
      <c r="B54" s="17"/>
      <c r="C54" s="17"/>
      <c r="D54" s="17"/>
      <c r="E54" s="17"/>
      <c r="F54" s="7">
        <v>6.2599999999999999E-3</v>
      </c>
      <c r="G54" s="7"/>
      <c r="H54" s="17"/>
      <c r="I54" s="7"/>
      <c r="J54" s="7"/>
      <c r="K54" s="7"/>
      <c r="L54" s="7"/>
      <c r="M54" s="17"/>
      <c r="N54" s="5"/>
      <c r="O54" s="5"/>
    </row>
    <row r="55" spans="1:16" x14ac:dyDescent="0.2">
      <c r="A55" s="12"/>
      <c r="B55" s="17"/>
      <c r="C55" s="17"/>
      <c r="D55" s="17"/>
      <c r="E55" s="17"/>
      <c r="F55" s="7">
        <v>3.65E-3</v>
      </c>
      <c r="G55" s="7"/>
      <c r="H55" s="17"/>
      <c r="I55" s="7"/>
      <c r="J55" s="7"/>
      <c r="K55" s="7"/>
      <c r="L55" s="7"/>
      <c r="M55" s="17"/>
      <c r="N55" s="5"/>
      <c r="O55" s="5"/>
    </row>
    <row r="56" spans="1:16" x14ac:dyDescent="0.2">
      <c r="A56" s="12"/>
      <c r="B56" s="17"/>
      <c r="C56" s="17"/>
      <c r="D56" s="17"/>
      <c r="E56" s="17"/>
      <c r="F56" s="7">
        <v>1.6299999999999999E-2</v>
      </c>
      <c r="G56" s="7"/>
      <c r="H56" s="17"/>
      <c r="I56" s="7"/>
      <c r="J56" s="7"/>
      <c r="K56" s="7"/>
      <c r="L56" s="7"/>
      <c r="M56" s="17"/>
      <c r="N56" s="5"/>
      <c r="O56" s="5"/>
    </row>
    <row r="57" spans="1:16" x14ac:dyDescent="0.2">
      <c r="A57" s="12"/>
      <c r="B57" s="17"/>
      <c r="C57" s="17"/>
      <c r="D57" s="17"/>
      <c r="E57" s="17"/>
      <c r="F57" s="7">
        <v>2.1299999999999999E-3</v>
      </c>
      <c r="G57" s="7"/>
      <c r="H57" s="17"/>
      <c r="I57" s="7"/>
      <c r="J57" s="7"/>
      <c r="K57" s="7"/>
      <c r="L57" s="7"/>
      <c r="M57" s="17"/>
      <c r="N57" s="5"/>
      <c r="O57" s="5"/>
    </row>
    <row r="58" spans="1:16" x14ac:dyDescent="0.2">
      <c r="A58" s="12"/>
      <c r="B58" s="17"/>
      <c r="C58" s="17"/>
      <c r="D58" s="17"/>
      <c r="E58" s="17"/>
      <c r="F58" s="7">
        <v>1.26E-2</v>
      </c>
      <c r="G58" s="7"/>
      <c r="H58" s="17"/>
      <c r="I58" s="7"/>
      <c r="J58" s="7"/>
      <c r="K58" s="7"/>
      <c r="L58" s="7"/>
      <c r="M58" s="17"/>
      <c r="N58" s="17"/>
    </row>
    <row r="59" spans="1:16" x14ac:dyDescent="0.2">
      <c r="A59" s="12"/>
      <c r="B59" s="17"/>
      <c r="C59" s="17"/>
      <c r="D59" s="17"/>
      <c r="E59" s="17"/>
      <c r="F59" s="7">
        <v>1.17E-2</v>
      </c>
      <c r="G59" s="7"/>
      <c r="H59" s="17"/>
      <c r="I59" s="7"/>
      <c r="J59" s="7"/>
      <c r="K59" s="7"/>
      <c r="L59" s="7"/>
      <c r="M59" s="17"/>
      <c r="N59" s="17"/>
    </row>
    <row r="60" spans="1:16" x14ac:dyDescent="0.2">
      <c r="A60" s="12"/>
      <c r="B60" s="17"/>
      <c r="C60" s="17"/>
      <c r="D60" s="17"/>
      <c r="E60" s="17"/>
      <c r="F60" s="7">
        <v>1.52E-2</v>
      </c>
      <c r="G60" s="7"/>
      <c r="H60" s="17"/>
      <c r="I60" s="7"/>
      <c r="J60" s="7"/>
      <c r="K60" s="7"/>
      <c r="L60" s="7"/>
      <c r="M60" s="17"/>
      <c r="N60" s="17"/>
    </row>
    <row r="61" spans="1:16" x14ac:dyDescent="0.2">
      <c r="A61" s="12"/>
      <c r="B61" s="17"/>
      <c r="C61" s="17"/>
      <c r="D61" s="17"/>
      <c r="E61" s="17"/>
      <c r="F61" s="7">
        <v>1.1299999999999999E-3</v>
      </c>
      <c r="G61" s="7"/>
      <c r="H61" s="17"/>
      <c r="I61" s="7"/>
      <c r="J61" s="7"/>
      <c r="K61" s="7"/>
      <c r="L61" s="7"/>
      <c r="M61" s="17"/>
      <c r="N61" s="17"/>
    </row>
    <row r="62" spans="1:16" x14ac:dyDescent="0.2">
      <c r="A62" s="12"/>
      <c r="B62" s="17"/>
      <c r="C62" s="17"/>
      <c r="D62" s="17"/>
      <c r="E62" s="17"/>
      <c r="F62" s="7">
        <v>1.9099999999999999E-2</v>
      </c>
      <c r="G62" s="7"/>
      <c r="H62" s="17"/>
      <c r="I62" s="7"/>
      <c r="J62" s="7"/>
      <c r="K62" s="7"/>
      <c r="L62" s="7"/>
      <c r="M62" s="17"/>
      <c r="N62" s="17"/>
    </row>
    <row r="63" spans="1:16" x14ac:dyDescent="0.2">
      <c r="A63" s="12"/>
      <c r="B63" s="17"/>
      <c r="C63" s="17"/>
      <c r="D63" s="17"/>
      <c r="E63" s="17"/>
      <c r="F63" s="7">
        <v>2E-3</v>
      </c>
      <c r="G63" s="7"/>
      <c r="H63" s="17"/>
      <c r="I63" s="7"/>
      <c r="J63" s="7"/>
      <c r="K63" s="7"/>
      <c r="L63" s="7"/>
      <c r="M63" s="17"/>
      <c r="N63" s="17"/>
    </row>
    <row r="64" spans="1:16" x14ac:dyDescent="0.2">
      <c r="A64" s="12"/>
      <c r="B64" s="17"/>
      <c r="C64" s="17"/>
      <c r="D64" s="17"/>
      <c r="E64" s="17"/>
      <c r="F64" s="7">
        <v>2.9199999999999999E-3</v>
      </c>
      <c r="G64" s="7"/>
      <c r="H64" s="17"/>
      <c r="I64" s="7"/>
      <c r="J64" s="7"/>
      <c r="K64" s="7"/>
      <c r="L64" s="7"/>
      <c r="M64" s="17"/>
      <c r="N64" s="17"/>
    </row>
    <row r="65" spans="1:14" x14ac:dyDescent="0.2">
      <c r="A65" s="12"/>
      <c r="B65" s="17"/>
      <c r="C65" s="17"/>
      <c r="D65" s="17"/>
      <c r="E65" s="17"/>
      <c r="F65" s="7">
        <v>8.6999999999999994E-3</v>
      </c>
      <c r="G65" s="7"/>
      <c r="H65" s="17"/>
      <c r="I65" s="7"/>
      <c r="J65" s="7"/>
      <c r="K65" s="7"/>
      <c r="L65" s="7"/>
      <c r="M65" s="17"/>
      <c r="N65" s="17"/>
    </row>
    <row r="66" spans="1:14" x14ac:dyDescent="0.2">
      <c r="A66" s="12"/>
      <c r="B66" s="17"/>
      <c r="C66" s="17"/>
      <c r="D66" s="17"/>
      <c r="E66" s="17"/>
      <c r="F66" s="7">
        <v>4.7800000000000004E-3</v>
      </c>
      <c r="G66" s="7"/>
      <c r="H66" s="17"/>
      <c r="I66" s="7"/>
      <c r="J66" s="7"/>
      <c r="K66" s="7"/>
      <c r="L66" s="7"/>
      <c r="M66" s="17"/>
      <c r="N66" s="17"/>
    </row>
    <row r="67" spans="1:14" x14ac:dyDescent="0.2">
      <c r="A67" s="12"/>
      <c r="B67" s="17"/>
      <c r="C67" s="17"/>
      <c r="D67" s="17"/>
      <c r="E67" s="17"/>
      <c r="F67" s="7">
        <v>1.09E-2</v>
      </c>
      <c r="G67" s="7"/>
      <c r="H67" s="17"/>
      <c r="I67" s="7"/>
      <c r="J67" s="7"/>
      <c r="K67" s="7"/>
      <c r="L67" s="7"/>
      <c r="M67" s="17"/>
      <c r="N67" s="17"/>
    </row>
    <row r="68" spans="1:14" x14ac:dyDescent="0.2">
      <c r="A68" s="12"/>
      <c r="B68" s="17"/>
      <c r="C68" s="17"/>
      <c r="D68" s="17"/>
      <c r="E68" s="17"/>
      <c r="F68" s="17"/>
      <c r="G68" s="7"/>
      <c r="H68" s="17"/>
      <c r="I68" s="17"/>
      <c r="J68" s="17"/>
      <c r="K68" s="17"/>
      <c r="L68" s="17"/>
      <c r="M68" s="12"/>
      <c r="N68" s="17"/>
    </row>
    <row r="69" spans="1:14" x14ac:dyDescent="0.2">
      <c r="A69" s="12"/>
      <c r="B69" s="12"/>
      <c r="C69" s="12"/>
      <c r="D69" s="12"/>
      <c r="E69" s="12"/>
      <c r="F69" s="12"/>
      <c r="G69" s="6"/>
      <c r="H69" s="12"/>
      <c r="I69" s="12"/>
      <c r="J69" s="12"/>
      <c r="K69" s="12"/>
      <c r="L69" s="12"/>
      <c r="M69" s="12"/>
      <c r="N69" s="17"/>
    </row>
    <row r="70" spans="1:14" x14ac:dyDescent="0.2">
      <c r="A70" s="12"/>
      <c r="B70" s="12"/>
      <c r="C70" s="12"/>
      <c r="D70" s="12"/>
      <c r="E70" s="12"/>
      <c r="F70" s="12"/>
      <c r="G70" s="6"/>
      <c r="H70" s="12"/>
      <c r="I70" s="12"/>
      <c r="J70" s="12"/>
      <c r="K70" s="12"/>
      <c r="L70" s="12"/>
      <c r="N70" s="17"/>
    </row>
    <row r="71" spans="1:14" x14ac:dyDescent="0.2">
      <c r="F71" s="12"/>
      <c r="G71" s="6"/>
      <c r="J71" s="12"/>
      <c r="K71" s="12"/>
      <c r="L71" s="12"/>
      <c r="N71" s="17"/>
    </row>
    <row r="72" spans="1:14" x14ac:dyDescent="0.2">
      <c r="G72" s="6"/>
      <c r="N72" s="17"/>
    </row>
    <row r="73" spans="1:14" x14ac:dyDescent="0.2">
      <c r="G73" s="6"/>
      <c r="N73" s="17"/>
    </row>
    <row r="74" spans="1:14" x14ac:dyDescent="0.2">
      <c r="G74" s="6"/>
      <c r="N74" s="17"/>
    </row>
    <row r="75" spans="1:14" x14ac:dyDescent="0.2">
      <c r="G75" s="6"/>
      <c r="N75" s="17"/>
    </row>
    <row r="76" spans="1:14" x14ac:dyDescent="0.2">
      <c r="G76" s="6"/>
      <c r="N76" s="17"/>
    </row>
    <row r="77" spans="1:14" x14ac:dyDescent="0.2">
      <c r="G77" s="6"/>
      <c r="N77" s="12"/>
    </row>
    <row r="78" spans="1:14" x14ac:dyDescent="0.2">
      <c r="G78" s="6"/>
      <c r="N78" s="12"/>
    </row>
  </sheetData>
  <mergeCells count="1">
    <mergeCell ref="N2:O2"/>
  </mergeCells>
  <phoneticPr fontId="7"/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C415-0C46-4C44-B7B0-A289ADF8F63C}">
  <dimension ref="A1:G10"/>
  <sheetViews>
    <sheetView zoomScaleNormal="100" workbookViewId="0"/>
  </sheetViews>
  <sheetFormatPr baseColWidth="10" defaultColWidth="10.83203125" defaultRowHeight="16" x14ac:dyDescent="0.2"/>
  <cols>
    <col min="1" max="1" width="17.83203125" style="1" customWidth="1"/>
    <col min="2" max="2" width="13.33203125" style="1" customWidth="1"/>
    <col min="3" max="3" width="10.83203125" style="1"/>
    <col min="4" max="4" width="13" style="1" customWidth="1"/>
    <col min="5" max="5" width="10.83203125" style="1"/>
    <col min="6" max="6" width="13.5" style="1" customWidth="1"/>
    <col min="7" max="16384" width="10.83203125" style="1"/>
  </cols>
  <sheetData>
    <row r="1" spans="1:7" x14ac:dyDescent="0.2">
      <c r="A1" s="3" t="s">
        <v>231</v>
      </c>
    </row>
    <row r="3" spans="1:7" x14ac:dyDescent="0.2">
      <c r="A3" s="24"/>
      <c r="B3" s="212" t="s">
        <v>277</v>
      </c>
      <c r="C3" s="213"/>
      <c r="D3" s="212" t="s">
        <v>278</v>
      </c>
      <c r="E3" s="214"/>
      <c r="F3" s="207" t="s">
        <v>279</v>
      </c>
      <c r="G3" s="207"/>
    </row>
    <row r="4" spans="1:7" x14ac:dyDescent="0.2">
      <c r="A4" s="2"/>
      <c r="B4" s="97" t="s">
        <v>230</v>
      </c>
      <c r="C4" s="97" t="s">
        <v>101</v>
      </c>
      <c r="D4" s="97" t="s">
        <v>230</v>
      </c>
      <c r="E4" s="97" t="s">
        <v>101</v>
      </c>
      <c r="F4" s="97" t="s">
        <v>230</v>
      </c>
      <c r="G4" s="97" t="s">
        <v>101</v>
      </c>
    </row>
    <row r="5" spans="1:7" x14ac:dyDescent="0.2">
      <c r="A5" s="27" t="s">
        <v>2</v>
      </c>
      <c r="B5" s="23">
        <v>0.15124153498871332</v>
      </c>
      <c r="C5" s="25">
        <v>443</v>
      </c>
      <c r="D5" s="23">
        <v>0.15807560137457044</v>
      </c>
      <c r="E5" s="25">
        <v>291</v>
      </c>
      <c r="F5" s="23">
        <v>0.13245033112582782</v>
      </c>
      <c r="G5" s="25">
        <v>302</v>
      </c>
    </row>
    <row r="6" spans="1:7" x14ac:dyDescent="0.2">
      <c r="A6" s="28" t="s">
        <v>6</v>
      </c>
      <c r="B6" s="23">
        <v>0.21203438395415472</v>
      </c>
      <c r="C6" s="25">
        <v>349</v>
      </c>
      <c r="D6" s="23">
        <v>0.23101265822784811</v>
      </c>
      <c r="E6" s="25">
        <v>316</v>
      </c>
      <c r="F6" s="23">
        <v>0.23853211009174313</v>
      </c>
      <c r="G6" s="25">
        <v>327</v>
      </c>
    </row>
    <row r="8" spans="1:7" x14ac:dyDescent="0.2">
      <c r="A8" s="188" t="s">
        <v>12</v>
      </c>
      <c r="B8" s="189"/>
    </row>
    <row r="9" spans="1:7" x14ac:dyDescent="0.2">
      <c r="A9" s="29"/>
      <c r="B9" s="96" t="s">
        <v>13</v>
      </c>
    </row>
    <row r="10" spans="1:7" x14ac:dyDescent="0.2">
      <c r="A10" s="2" t="s">
        <v>14</v>
      </c>
      <c r="B10" s="156">
        <f>_xlfn.T.TEST(_xlfn.VSTACK(B5,D5,F5),_xlfn.VSTACK(B6,D6,F6),2,2)</f>
        <v>1.9001523537423466E-3</v>
      </c>
    </row>
  </sheetData>
  <mergeCells count="4">
    <mergeCell ref="B3:C3"/>
    <mergeCell ref="D3:E3"/>
    <mergeCell ref="F3:G3"/>
    <mergeCell ref="A8:B8"/>
  </mergeCells>
  <phoneticPr fontId="7"/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04EE-0143-654B-B55A-0E89C4A92C13}">
  <sheetPr>
    <pageSetUpPr fitToPage="1"/>
  </sheetPr>
  <dimension ref="A1:Q107"/>
  <sheetViews>
    <sheetView zoomScaleNormal="100" workbookViewId="0"/>
  </sheetViews>
  <sheetFormatPr baseColWidth="10" defaultColWidth="10.83203125" defaultRowHeight="16" x14ac:dyDescent="0.2"/>
  <cols>
    <col min="1" max="1" width="24" style="10" customWidth="1"/>
    <col min="2" max="7" width="10.6640625" style="1" customWidth="1"/>
    <col min="8" max="8" width="10.83203125" style="1"/>
    <col min="9" max="9" width="31" style="1" customWidth="1"/>
    <col min="10" max="17" width="10.6640625" style="1" customWidth="1"/>
    <col min="18" max="16384" width="10.83203125" style="1"/>
  </cols>
  <sheetData>
    <row r="1" spans="1:17" x14ac:dyDescent="0.2">
      <c r="A1" s="34" t="s">
        <v>232</v>
      </c>
    </row>
    <row r="2" spans="1:17" x14ac:dyDescent="0.2">
      <c r="A2" s="34"/>
      <c r="F2" s="3"/>
    </row>
    <row r="3" spans="1:17" x14ac:dyDescent="0.2">
      <c r="A3" s="43" t="s">
        <v>102</v>
      </c>
      <c r="B3" s="192" t="s">
        <v>277</v>
      </c>
      <c r="C3" s="193"/>
      <c r="D3" s="215" t="s">
        <v>278</v>
      </c>
      <c r="E3" s="215"/>
      <c r="F3" s="215" t="s">
        <v>279</v>
      </c>
      <c r="G3" s="215"/>
      <c r="I3" s="216" t="s">
        <v>0</v>
      </c>
      <c r="J3" s="219" t="s">
        <v>5</v>
      </c>
      <c r="K3" s="220"/>
      <c r="L3" s="220"/>
      <c r="M3" s="221"/>
      <c r="N3" s="192" t="s">
        <v>276</v>
      </c>
      <c r="O3" s="199"/>
      <c r="P3" s="199"/>
      <c r="Q3" s="193"/>
    </row>
    <row r="4" spans="1:17" x14ac:dyDescent="0.2">
      <c r="A4" s="45"/>
      <c r="B4" s="48" t="s">
        <v>0</v>
      </c>
      <c r="C4" s="49" t="s">
        <v>103</v>
      </c>
      <c r="D4" s="48" t="s">
        <v>0</v>
      </c>
      <c r="E4" s="49" t="s">
        <v>103</v>
      </c>
      <c r="F4" s="48" t="s">
        <v>0</v>
      </c>
      <c r="G4" s="49" t="s">
        <v>103</v>
      </c>
      <c r="I4" s="217"/>
      <c r="J4" s="127" t="s">
        <v>277</v>
      </c>
      <c r="K4" s="127" t="s">
        <v>278</v>
      </c>
      <c r="L4" s="127" t="s">
        <v>279</v>
      </c>
      <c r="M4" s="128" t="s">
        <v>274</v>
      </c>
      <c r="N4" s="13" t="s">
        <v>277</v>
      </c>
      <c r="O4" s="13" t="s">
        <v>278</v>
      </c>
      <c r="P4" s="13" t="s">
        <v>279</v>
      </c>
      <c r="Q4" s="79" t="s">
        <v>274</v>
      </c>
    </row>
    <row r="5" spans="1:17" x14ac:dyDescent="0.2">
      <c r="A5" s="46" t="s">
        <v>205</v>
      </c>
      <c r="B5" s="67">
        <v>0.999</v>
      </c>
      <c r="C5" s="54">
        <v>0.995</v>
      </c>
      <c r="D5" s="67">
        <v>0.999</v>
      </c>
      <c r="E5" s="54">
        <v>0.995</v>
      </c>
      <c r="F5" s="67">
        <v>0.999</v>
      </c>
      <c r="G5" s="54">
        <v>0.995</v>
      </c>
      <c r="I5" s="30" t="s">
        <v>102</v>
      </c>
      <c r="J5" s="129">
        <v>1.8038674178514E-2</v>
      </c>
      <c r="K5" s="129">
        <v>1.6644236149983539E-2</v>
      </c>
      <c r="L5" s="129">
        <v>1.4829449111422881E-2</v>
      </c>
      <c r="M5" s="129">
        <f>AVERAGE(J5:L5)</f>
        <v>1.6504119813306805E-2</v>
      </c>
      <c r="N5" s="40">
        <f>J5/$M$5</f>
        <v>1.0929800790691018</v>
      </c>
      <c r="O5" s="40">
        <f>K5/$M$5</f>
        <v>1.0084897794163954</v>
      </c>
      <c r="P5" s="40">
        <f>L5/$M$5</f>
        <v>0.89853014151450328</v>
      </c>
      <c r="Q5" s="42">
        <f>AVERAGE(N5,O5,P5)</f>
        <v>1.0000000000000002</v>
      </c>
    </row>
    <row r="6" spans="1:17" x14ac:dyDescent="0.2">
      <c r="A6" s="36" t="s">
        <v>204</v>
      </c>
      <c r="B6" s="110">
        <v>-3.3639999999999999</v>
      </c>
      <c r="C6" s="166">
        <v>-3.4740000000000002</v>
      </c>
      <c r="D6" s="110">
        <v>-3.3639999999999999</v>
      </c>
      <c r="E6" s="166">
        <v>-3.4740000000000002</v>
      </c>
      <c r="F6" s="110">
        <v>-3.3639999999999999</v>
      </c>
      <c r="G6" s="166">
        <v>-3.4740000000000002</v>
      </c>
      <c r="I6" s="30" t="s">
        <v>2</v>
      </c>
      <c r="J6" s="129">
        <v>3.1847359051465539E-2</v>
      </c>
      <c r="K6" s="129">
        <v>3.103916561059036E-2</v>
      </c>
      <c r="L6" s="129">
        <v>3.1774349414555543E-2</v>
      </c>
      <c r="M6" s="129">
        <f t="shared" ref="M6:M11" si="0">AVERAGE(J6:L6)</f>
        <v>3.1553624692203817E-2</v>
      </c>
      <c r="N6" s="40">
        <f t="shared" ref="N6:N11" si="1">J6/$M$5</f>
        <v>1.929661164104487</v>
      </c>
      <c r="O6" s="40">
        <f t="shared" ref="O6:O11" si="2">K6/$M$5</f>
        <v>1.8806919703506004</v>
      </c>
      <c r="P6" s="40">
        <f t="shared" ref="P6:P11" si="3">L6/$M$5</f>
        <v>1.9252374421650031</v>
      </c>
      <c r="Q6" s="42">
        <f t="shared" ref="Q6:Q11" si="4">AVERAGE(N6,O6,P6)</f>
        <v>1.9118635255400303</v>
      </c>
    </row>
    <row r="7" spans="1:17" x14ac:dyDescent="0.2">
      <c r="A7" s="36" t="s">
        <v>301</v>
      </c>
      <c r="B7" s="169">
        <v>27.952071571350096</v>
      </c>
      <c r="C7" s="52">
        <v>35.713484382629396</v>
      </c>
      <c r="D7" s="169">
        <v>27.952071571350096</v>
      </c>
      <c r="E7" s="52">
        <v>35.713484382629396</v>
      </c>
      <c r="F7" s="169">
        <v>27.952071571350096</v>
      </c>
      <c r="G7" s="52">
        <v>35.713484382629396</v>
      </c>
      <c r="I7" s="35" t="s">
        <v>6</v>
      </c>
      <c r="J7" s="129">
        <v>4.8952527081016675E-2</v>
      </c>
      <c r="K7" s="129">
        <v>5.1392908524752673E-2</v>
      </c>
      <c r="L7" s="129">
        <v>4.8208533012494538E-2</v>
      </c>
      <c r="M7" s="129">
        <f t="shared" si="0"/>
        <v>4.9517989539421298E-2</v>
      </c>
      <c r="N7" s="40">
        <f t="shared" si="1"/>
        <v>2.9660792356553083</v>
      </c>
      <c r="O7" s="40">
        <f t="shared" si="2"/>
        <v>3.1139442215704243</v>
      </c>
      <c r="P7" s="40">
        <f t="shared" si="3"/>
        <v>2.9209999417009418</v>
      </c>
      <c r="Q7" s="42">
        <f t="shared" si="4"/>
        <v>3.0003411329755583</v>
      </c>
    </row>
    <row r="8" spans="1:17" x14ac:dyDescent="0.2">
      <c r="A8" s="37" t="s">
        <v>300</v>
      </c>
      <c r="B8" s="170">
        <f>10^(-1/B6)-1</f>
        <v>0.98273722578938361</v>
      </c>
      <c r="C8" s="170">
        <f t="shared" ref="C8" si="5">10^(-1/C6)-1</f>
        <v>0.94022733761090338</v>
      </c>
      <c r="D8" s="170">
        <f>10^(-1/D6)-1</f>
        <v>0.98273722578938361</v>
      </c>
      <c r="E8" s="170">
        <f t="shared" ref="E8" si="6">10^(-1/E6)-1</f>
        <v>0.94022733761090338</v>
      </c>
      <c r="F8" s="170">
        <f>10^(-1/F6)-1</f>
        <v>0.98273722578938361</v>
      </c>
      <c r="G8" s="170">
        <f t="shared" ref="G8" si="7">10^(-1/G6)-1</f>
        <v>0.94022733761090338</v>
      </c>
      <c r="I8" s="35" t="s">
        <v>20</v>
      </c>
      <c r="J8" s="129">
        <v>3.7175404652332308E-2</v>
      </c>
      <c r="K8" s="129">
        <v>3.6827451285860575E-2</v>
      </c>
      <c r="L8" s="129">
        <v>3.3463853947127642E-2</v>
      </c>
      <c r="M8" s="129">
        <f t="shared" si="0"/>
        <v>3.5822236628440175E-2</v>
      </c>
      <c r="N8" s="40">
        <f t="shared" si="1"/>
        <v>2.2524924123708088</v>
      </c>
      <c r="O8" s="40">
        <f t="shared" si="2"/>
        <v>2.2314095936317453</v>
      </c>
      <c r="P8" s="40">
        <f t="shared" si="3"/>
        <v>2.0276060962758331</v>
      </c>
      <c r="Q8" s="42">
        <f t="shared" si="4"/>
        <v>2.1705027007594624</v>
      </c>
    </row>
    <row r="9" spans="1:17" x14ac:dyDescent="0.2">
      <c r="A9" s="50" t="s">
        <v>5</v>
      </c>
      <c r="B9" s="82">
        <f t="shared" ref="B9:G9" si="8">B14/B11/1.2</f>
        <v>1.8038674178514017E-2</v>
      </c>
      <c r="C9" s="82">
        <f t="shared" si="8"/>
        <v>4.1730559794110313E-2</v>
      </c>
      <c r="D9" s="83">
        <f t="shared" si="8"/>
        <v>1.6644236149983539E-2</v>
      </c>
      <c r="E9" s="82">
        <f t="shared" si="8"/>
        <v>4.9145027087184844E-2</v>
      </c>
      <c r="F9" s="82">
        <f t="shared" si="8"/>
        <v>1.4829449111422881E-2</v>
      </c>
      <c r="G9" s="83">
        <f t="shared" si="8"/>
        <v>5.2057444168588179E-2</v>
      </c>
      <c r="I9" s="35" t="s">
        <v>75</v>
      </c>
      <c r="J9" s="129">
        <v>2.9002211798391221E-2</v>
      </c>
      <c r="K9" s="129">
        <v>3.4158349890379996E-2</v>
      </c>
      <c r="L9" s="129">
        <v>3.080087207915265E-2</v>
      </c>
      <c r="M9" s="129">
        <f t="shared" si="0"/>
        <v>3.1320477922641289E-2</v>
      </c>
      <c r="N9" s="40">
        <f t="shared" si="1"/>
        <v>1.7572710405923955</v>
      </c>
      <c r="O9" s="40">
        <f t="shared" si="2"/>
        <v>2.0696862526918332</v>
      </c>
      <c r="P9" s="40">
        <f t="shared" si="3"/>
        <v>1.8662535432103915</v>
      </c>
      <c r="Q9" s="42">
        <f t="shared" si="4"/>
        <v>1.8977369454982067</v>
      </c>
    </row>
    <row r="10" spans="1:17" x14ac:dyDescent="0.2">
      <c r="A10" s="66" t="s">
        <v>306</v>
      </c>
      <c r="B10" s="88">
        <v>20.069662179421183</v>
      </c>
      <c r="C10" s="74">
        <v>27.083225418306576</v>
      </c>
      <c r="D10" s="74">
        <v>20.322650894640503</v>
      </c>
      <c r="E10" s="88">
        <v>27.239354116306746</v>
      </c>
      <c r="F10" s="74">
        <v>19.984335288867996</v>
      </c>
      <c r="G10" s="74">
        <v>27.055895555089229</v>
      </c>
      <c r="I10" s="35" t="s">
        <v>34</v>
      </c>
      <c r="J10" s="129">
        <v>3.7091891207745219E-2</v>
      </c>
      <c r="K10" s="129">
        <v>3.7061391349434473E-2</v>
      </c>
      <c r="L10" s="129">
        <v>3.9106028714600741E-2</v>
      </c>
      <c r="M10" s="129">
        <f t="shared" si="0"/>
        <v>3.7753103757260147E-2</v>
      </c>
      <c r="N10" s="40">
        <f t="shared" si="1"/>
        <v>2.2474322549354664</v>
      </c>
      <c r="O10" s="40">
        <f t="shared" si="2"/>
        <v>2.2455842400970041</v>
      </c>
      <c r="P10" s="40">
        <f t="shared" si="3"/>
        <v>2.3694707234899406</v>
      </c>
      <c r="Q10" s="42">
        <f t="shared" si="4"/>
        <v>2.2874957395074706</v>
      </c>
    </row>
    <row r="11" spans="1:17" ht="17" thickBot="1" x14ac:dyDescent="0.25">
      <c r="A11" s="165" t="s">
        <v>213</v>
      </c>
      <c r="B11" s="169">
        <v>220.376708984375</v>
      </c>
      <c r="C11" s="52">
        <v>304.9598388671875</v>
      </c>
      <c r="D11" s="52">
        <v>185.33650207519531</v>
      </c>
      <c r="E11" s="169">
        <v>274.97967529296875</v>
      </c>
      <c r="F11" s="52">
        <v>233.63096618652344</v>
      </c>
      <c r="G11" s="52">
        <v>310.53433227539062</v>
      </c>
      <c r="I11" s="130" t="s">
        <v>104</v>
      </c>
      <c r="J11" s="131">
        <v>3.8951114044037172E-2</v>
      </c>
      <c r="K11" s="131">
        <v>4.923961739938524E-2</v>
      </c>
      <c r="L11" s="131">
        <v>4.7451457929498196E-2</v>
      </c>
      <c r="M11" s="131">
        <f t="shared" si="0"/>
        <v>4.5214063124306869E-2</v>
      </c>
      <c r="N11" s="132">
        <f t="shared" si="1"/>
        <v>2.3600842992324855</v>
      </c>
      <c r="O11" s="132">
        <f t="shared" si="2"/>
        <v>2.9834743055903368</v>
      </c>
      <c r="P11" s="132">
        <f t="shared" si="3"/>
        <v>2.8751280568891309</v>
      </c>
      <c r="Q11" s="133">
        <f t="shared" si="4"/>
        <v>2.7395622205706509</v>
      </c>
    </row>
    <row r="12" spans="1:17" x14ac:dyDescent="0.2">
      <c r="A12" s="165" t="s">
        <v>307</v>
      </c>
      <c r="B12" s="169">
        <v>21.60557746887207</v>
      </c>
      <c r="C12" s="52">
        <v>26.281398773193359</v>
      </c>
      <c r="D12" s="52">
        <v>8.5741443634033203</v>
      </c>
      <c r="E12" s="169">
        <v>4.7251296043395996</v>
      </c>
      <c r="F12" s="52">
        <v>3.2003874778747559</v>
      </c>
      <c r="G12" s="52">
        <v>30.014404296875</v>
      </c>
      <c r="I12" s="218" t="s">
        <v>103</v>
      </c>
      <c r="J12" s="222" t="s">
        <v>5</v>
      </c>
      <c r="K12" s="223"/>
      <c r="L12" s="223"/>
      <c r="M12" s="224"/>
      <c r="N12" s="192" t="s">
        <v>276</v>
      </c>
      <c r="O12" s="199"/>
      <c r="P12" s="199"/>
      <c r="Q12" s="193"/>
    </row>
    <row r="13" spans="1:17" x14ac:dyDescent="0.2">
      <c r="A13" s="168" t="s">
        <v>303</v>
      </c>
      <c r="B13" s="184">
        <v>25.66942414540798</v>
      </c>
      <c r="C13" s="75">
        <v>31.600691841950685</v>
      </c>
      <c r="D13" s="75">
        <v>26.039953527702835</v>
      </c>
      <c r="E13" s="184">
        <v>31.510078410879043</v>
      </c>
      <c r="F13" s="75">
        <v>25.870305016498833</v>
      </c>
      <c r="G13" s="75">
        <v>31.239758513159249</v>
      </c>
      <c r="I13" s="217"/>
      <c r="J13" s="126" t="s">
        <v>277</v>
      </c>
      <c r="K13" s="126" t="s">
        <v>278</v>
      </c>
      <c r="L13" s="126" t="s">
        <v>279</v>
      </c>
      <c r="M13" s="128" t="s">
        <v>273</v>
      </c>
      <c r="N13" s="13" t="s">
        <v>277</v>
      </c>
      <c r="O13" s="13" t="s">
        <v>278</v>
      </c>
      <c r="P13" s="13" t="s">
        <v>279</v>
      </c>
      <c r="Q13" s="79" t="s">
        <v>274</v>
      </c>
    </row>
    <row r="14" spans="1:17" x14ac:dyDescent="0.2">
      <c r="A14" s="165" t="s">
        <v>206</v>
      </c>
      <c r="B14" s="169">
        <v>4.7703643798828121</v>
      </c>
      <c r="C14" s="52">
        <v>15.271373748779297</v>
      </c>
      <c r="D14" s="52">
        <v>3.7017414093017575</v>
      </c>
      <c r="E14" s="169">
        <v>16.216660308837891</v>
      </c>
      <c r="F14" s="52">
        <v>4.1575422286987305</v>
      </c>
      <c r="G14" s="52">
        <v>19.398748397827148</v>
      </c>
      <c r="I14" s="30" t="s">
        <v>102</v>
      </c>
      <c r="J14" s="129">
        <v>4.1730559794110313E-2</v>
      </c>
      <c r="K14" s="129">
        <v>4.9145027087184844E-2</v>
      </c>
      <c r="L14" s="129">
        <v>5.2057444168588179E-2</v>
      </c>
      <c r="M14" s="129">
        <f>AVERAGE(J14:L14)</f>
        <v>4.7644343683294448E-2</v>
      </c>
      <c r="N14" s="40">
        <f>J14/$M$14</f>
        <v>0.87587647489710962</v>
      </c>
      <c r="O14" s="40">
        <f t="shared" ref="O14:P14" si="9">K14/$M$14</f>
        <v>1.0314976193998151</v>
      </c>
      <c r="P14" s="40">
        <f t="shared" si="9"/>
        <v>1.0926259057030752</v>
      </c>
      <c r="Q14" s="42">
        <f>AVERAGE(N14,O14,P14)</f>
        <v>1</v>
      </c>
    </row>
    <row r="15" spans="1:17" x14ac:dyDescent="0.2">
      <c r="A15" s="47" t="s">
        <v>293</v>
      </c>
      <c r="B15" s="89">
        <v>2.4347593635320637E-2</v>
      </c>
      <c r="C15" s="53">
        <v>1.41461119651794</v>
      </c>
      <c r="D15" s="53">
        <v>0.39508825540542603</v>
      </c>
      <c r="E15" s="89">
        <v>5.454282283782959</v>
      </c>
      <c r="F15" s="53">
        <v>0.29381310939788818</v>
      </c>
      <c r="G15" s="53">
        <v>2.1501448154449463</v>
      </c>
      <c r="I15" s="30" t="s">
        <v>2</v>
      </c>
      <c r="J15" s="129">
        <v>4.5416069456389811E-2</v>
      </c>
      <c r="K15" s="129">
        <v>3.7661934612415356E-2</v>
      </c>
      <c r="L15" s="129">
        <v>5.0079862617298673E-2</v>
      </c>
      <c r="M15" s="129">
        <f t="shared" ref="M15:M20" si="10">AVERAGE(J15:L15)</f>
        <v>4.4385955562034618E-2</v>
      </c>
      <c r="N15" s="40">
        <f t="shared" ref="N15:N20" si="11">J15/$M$14</f>
        <v>0.95323108569368464</v>
      </c>
      <c r="O15" s="40">
        <f t="shared" ref="O15:O20" si="12">K15/$M$14</f>
        <v>0.79048070979348539</v>
      </c>
      <c r="P15" s="40">
        <f t="shared" ref="P15:P20" si="13">L15/$M$14</f>
        <v>1.0511187424512303</v>
      </c>
      <c r="Q15" s="42">
        <f t="shared" ref="Q15:Q20" si="14">AVERAGE(N15,O15,P15)</f>
        <v>0.93161017931280021</v>
      </c>
    </row>
    <row r="16" spans="1:17" x14ac:dyDescent="0.2">
      <c r="I16" s="35" t="s">
        <v>6</v>
      </c>
      <c r="J16" s="129">
        <v>3.5310690751254765E-2</v>
      </c>
      <c r="K16" s="129">
        <v>4.2402695746316214E-2</v>
      </c>
      <c r="L16" s="129">
        <v>4.2355475959496965E-2</v>
      </c>
      <c r="M16" s="129">
        <f t="shared" si="10"/>
        <v>4.0022954152355981E-2</v>
      </c>
      <c r="N16" s="40">
        <f t="shared" si="11"/>
        <v>0.74113080423512612</v>
      </c>
      <c r="O16" s="40">
        <f t="shared" si="12"/>
        <v>0.88998383581856089</v>
      </c>
      <c r="P16" s="40">
        <f t="shared" si="13"/>
        <v>0.88899274677904905</v>
      </c>
      <c r="Q16" s="42">
        <f t="shared" si="14"/>
        <v>0.84003579561091202</v>
      </c>
    </row>
    <row r="17" spans="1:17" x14ac:dyDescent="0.2">
      <c r="A17" s="43" t="s">
        <v>2</v>
      </c>
      <c r="B17" s="192" t="s">
        <v>277</v>
      </c>
      <c r="C17" s="193"/>
      <c r="D17" s="215" t="s">
        <v>278</v>
      </c>
      <c r="E17" s="215"/>
      <c r="F17" s="215" t="s">
        <v>279</v>
      </c>
      <c r="G17" s="215"/>
      <c r="I17" s="35" t="s">
        <v>20</v>
      </c>
      <c r="J17" s="129">
        <v>3.204091608105869E-2</v>
      </c>
      <c r="K17" s="129">
        <v>2.9012454320341791E-2</v>
      </c>
      <c r="L17" s="129">
        <v>4.6023810524268301E-2</v>
      </c>
      <c r="M17" s="129">
        <f t="shared" si="10"/>
        <v>3.5692393641889593E-2</v>
      </c>
      <c r="N17" s="40">
        <f t="shared" si="11"/>
        <v>0.67250199297620317</v>
      </c>
      <c r="O17" s="40">
        <f t="shared" si="12"/>
        <v>0.60893806226392488</v>
      </c>
      <c r="P17" s="40">
        <f t="shared" si="13"/>
        <v>0.96598687202413169</v>
      </c>
      <c r="Q17" s="42">
        <f t="shared" si="14"/>
        <v>0.74914230908808654</v>
      </c>
    </row>
    <row r="18" spans="1:17" x14ac:dyDescent="0.2">
      <c r="A18" s="45"/>
      <c r="B18" s="48" t="s">
        <v>0</v>
      </c>
      <c r="C18" s="49" t="s">
        <v>103</v>
      </c>
      <c r="D18" s="48" t="s">
        <v>0</v>
      </c>
      <c r="E18" s="49" t="s">
        <v>103</v>
      </c>
      <c r="F18" s="48" t="s">
        <v>0</v>
      </c>
      <c r="G18" s="49" t="s">
        <v>103</v>
      </c>
      <c r="I18" s="35" t="s">
        <v>75</v>
      </c>
      <c r="J18" s="129">
        <v>3.9982800043993343E-2</v>
      </c>
      <c r="K18" s="129">
        <v>4.1645733818939247E-2</v>
      </c>
      <c r="L18" s="129">
        <v>4.3736290412091199E-2</v>
      </c>
      <c r="M18" s="129">
        <f t="shared" si="10"/>
        <v>4.1788274758341265E-2</v>
      </c>
      <c r="N18" s="40">
        <f t="shared" si="11"/>
        <v>0.83919300703920763</v>
      </c>
      <c r="O18" s="40">
        <f t="shared" si="12"/>
        <v>0.87409607519772603</v>
      </c>
      <c r="P18" s="40">
        <f t="shared" si="13"/>
        <v>0.91797445469747274</v>
      </c>
      <c r="Q18" s="42">
        <f t="shared" si="14"/>
        <v>0.87708784564480213</v>
      </c>
    </row>
    <row r="19" spans="1:17" x14ac:dyDescent="0.2">
      <c r="A19" s="46" t="s">
        <v>205</v>
      </c>
      <c r="B19" s="67">
        <v>0.999</v>
      </c>
      <c r="C19" s="54">
        <v>0.996</v>
      </c>
      <c r="D19" s="54">
        <v>0.999</v>
      </c>
      <c r="E19" s="67">
        <v>0.996</v>
      </c>
      <c r="F19" s="54">
        <v>0.999</v>
      </c>
      <c r="G19" s="54">
        <v>0.996</v>
      </c>
      <c r="I19" s="35" t="s">
        <v>34</v>
      </c>
      <c r="J19" s="129">
        <v>3.9259447364738138E-2</v>
      </c>
      <c r="K19" s="129">
        <v>3.890247804516641E-2</v>
      </c>
      <c r="L19" s="129">
        <v>4.4339107608346827E-2</v>
      </c>
      <c r="M19" s="129">
        <f t="shared" si="10"/>
        <v>4.0833677672750458E-2</v>
      </c>
      <c r="N19" s="40">
        <f t="shared" si="11"/>
        <v>0.82401066589786376</v>
      </c>
      <c r="O19" s="40">
        <f t="shared" si="12"/>
        <v>0.81651829026677936</v>
      </c>
      <c r="P19" s="40">
        <f t="shared" si="13"/>
        <v>0.93062689462324288</v>
      </c>
      <c r="Q19" s="42">
        <f t="shared" si="14"/>
        <v>0.8570519502626287</v>
      </c>
    </row>
    <row r="20" spans="1:17" ht="17" thickBot="1" x14ac:dyDescent="0.25">
      <c r="A20" s="36" t="s">
        <v>204</v>
      </c>
      <c r="B20" s="110">
        <v>-3.38</v>
      </c>
      <c r="C20" s="166">
        <v>-3.5310000000000001</v>
      </c>
      <c r="D20" s="166">
        <v>-3.38</v>
      </c>
      <c r="E20" s="110">
        <v>-3.5310000000000001</v>
      </c>
      <c r="F20" s="166">
        <v>-3.38</v>
      </c>
      <c r="G20" s="166">
        <v>-3.5310000000000001</v>
      </c>
      <c r="I20" s="130" t="s">
        <v>104</v>
      </c>
      <c r="J20" s="131">
        <v>3.4061204495091368E-2</v>
      </c>
      <c r="K20" s="131">
        <v>4.0102559849216707E-2</v>
      </c>
      <c r="L20" s="131">
        <v>4.8090077630234811E-2</v>
      </c>
      <c r="M20" s="131">
        <f t="shared" si="10"/>
        <v>4.0751280658180962E-2</v>
      </c>
      <c r="N20" s="132">
        <f t="shared" si="11"/>
        <v>0.71490552417944753</v>
      </c>
      <c r="O20" s="132">
        <f t="shared" si="12"/>
        <v>0.84170662767000992</v>
      </c>
      <c r="P20" s="132">
        <f t="shared" si="13"/>
        <v>1.0093554431120573</v>
      </c>
      <c r="Q20" s="133">
        <f t="shared" si="14"/>
        <v>0.85532253165383809</v>
      </c>
    </row>
    <row r="21" spans="1:17" x14ac:dyDescent="0.2">
      <c r="A21" s="36" t="s">
        <v>301</v>
      </c>
      <c r="B21" s="169">
        <v>28.109720811523438</v>
      </c>
      <c r="C21" s="52">
        <v>36.340403874715165</v>
      </c>
      <c r="D21" s="169">
        <v>28.109720811523438</v>
      </c>
      <c r="E21" s="169">
        <v>36.340403874715165</v>
      </c>
      <c r="F21" s="169">
        <v>28.109720811523438</v>
      </c>
      <c r="G21" s="52">
        <v>36.340403874715165</v>
      </c>
    </row>
    <row r="22" spans="1:17" x14ac:dyDescent="0.2">
      <c r="A22" s="37" t="s">
        <v>300</v>
      </c>
      <c r="B22" s="170">
        <f>10^(-1/B20)-1</f>
        <v>0.97632328792606971</v>
      </c>
      <c r="C22" s="170">
        <f t="shared" ref="C22:G22" si="15">10^(-1/C20)-1</f>
        <v>0.91957856036020269</v>
      </c>
      <c r="D22" s="171">
        <f t="shared" si="15"/>
        <v>0.97632328792606971</v>
      </c>
      <c r="E22" s="170">
        <f t="shared" si="15"/>
        <v>0.91957856036020269</v>
      </c>
      <c r="F22" s="170">
        <f t="shared" si="15"/>
        <v>0.97632328792606971</v>
      </c>
      <c r="G22" s="171">
        <f t="shared" si="15"/>
        <v>0.91957856036020269</v>
      </c>
      <c r="I22" s="188" t="s">
        <v>12</v>
      </c>
      <c r="J22" s="189"/>
    </row>
    <row r="23" spans="1:17" ht="17" thickBot="1" x14ac:dyDescent="0.25">
      <c r="A23" s="50" t="s">
        <v>5</v>
      </c>
      <c r="B23" s="82">
        <f t="shared" ref="B23:G23" si="16">B28/B25/1.2</f>
        <v>3.1847359051465539E-2</v>
      </c>
      <c r="C23" s="82">
        <f t="shared" si="16"/>
        <v>4.5416069456389811E-2</v>
      </c>
      <c r="D23" s="83">
        <f t="shared" si="16"/>
        <v>3.103916561059036E-2</v>
      </c>
      <c r="E23" s="82">
        <f t="shared" si="16"/>
        <v>3.7661934612415356E-2</v>
      </c>
      <c r="F23" s="82">
        <f t="shared" si="16"/>
        <v>3.1774349414555543E-2</v>
      </c>
      <c r="G23" s="83">
        <f t="shared" si="16"/>
        <v>5.0079862617298673E-2</v>
      </c>
      <c r="I23" s="134" t="s">
        <v>0</v>
      </c>
      <c r="J23" s="86" t="s">
        <v>13</v>
      </c>
      <c r="L23" s="12"/>
    </row>
    <row r="24" spans="1:17" x14ac:dyDescent="0.2">
      <c r="A24" s="66" t="s">
        <v>306</v>
      </c>
      <c r="B24" s="88">
        <v>20.633924144582579</v>
      </c>
      <c r="C24" s="74">
        <v>27.010628317653179</v>
      </c>
      <c r="D24" s="74">
        <v>20.652333404208267</v>
      </c>
      <c r="E24" s="88">
        <v>27.094467471259037</v>
      </c>
      <c r="F24" s="74">
        <v>20.468173631213553</v>
      </c>
      <c r="G24" s="74">
        <v>26.941614654031824</v>
      </c>
      <c r="I24" s="135" t="s">
        <v>272</v>
      </c>
      <c r="J24" s="123">
        <f>_xlfn.T.TEST(J5:L5,J6:L6,2,2)</f>
        <v>9.8407767000985451E-5</v>
      </c>
    </row>
    <row r="25" spans="1:17" x14ac:dyDescent="0.2">
      <c r="A25" s="165" t="s">
        <v>213</v>
      </c>
      <c r="B25" s="169">
        <v>162.8449</v>
      </c>
      <c r="C25" s="52">
        <v>438.78057861328125</v>
      </c>
      <c r="D25" s="52">
        <v>160.81540000000001</v>
      </c>
      <c r="E25" s="169">
        <v>415.435546875</v>
      </c>
      <c r="F25" s="52">
        <v>182.31095886230469</v>
      </c>
      <c r="G25" s="52">
        <v>458.9786376953125</v>
      </c>
      <c r="I25" s="36" t="s">
        <v>14</v>
      </c>
      <c r="J25" s="119">
        <f>_xlfn.T.TEST(J6:L6,J7:L7,2,2)</f>
        <v>5.5501601644624308E-5</v>
      </c>
      <c r="L25" s="12"/>
    </row>
    <row r="26" spans="1:17" x14ac:dyDescent="0.2">
      <c r="A26" s="165" t="s">
        <v>307</v>
      </c>
      <c r="B26" s="169">
        <v>4.0827499999999999</v>
      </c>
      <c r="C26" s="52">
        <v>34.154693603515625</v>
      </c>
      <c r="D26" s="52">
        <v>6.061464</v>
      </c>
      <c r="E26" s="169">
        <v>9.1867132186889648</v>
      </c>
      <c r="F26" s="52">
        <v>9.6652746200561523</v>
      </c>
      <c r="G26" s="52">
        <v>12.585132598876953</v>
      </c>
      <c r="I26" s="136" t="s">
        <v>199</v>
      </c>
      <c r="J26" s="119">
        <f>_xlfn.T.TEST(J7:L7,J8:L8,2,2)</f>
        <v>8.5071733413310733E-4</v>
      </c>
      <c r="L26" s="12"/>
    </row>
    <row r="27" spans="1:17" x14ac:dyDescent="0.2">
      <c r="A27" s="168" t="s">
        <v>303</v>
      </c>
      <c r="B27" s="184">
        <v>25.42590335911553</v>
      </c>
      <c r="C27" s="75">
        <v>31.472432433052791</v>
      </c>
      <c r="D27" s="75">
        <v>25.482044863738857</v>
      </c>
      <c r="E27" s="184">
        <v>31.843366322500806</v>
      </c>
      <c r="F27" s="75">
        <v>25.263521884908183</v>
      </c>
      <c r="G27" s="75">
        <v>31.253515166388461</v>
      </c>
      <c r="I27" s="136" t="s">
        <v>105</v>
      </c>
      <c r="J27" s="119">
        <f>_xlfn.T.TEST(J7:L7,J9:L9,2,2)</f>
        <v>5.2846324607777671E-4</v>
      </c>
      <c r="K27" s="71"/>
      <c r="L27" s="12"/>
    </row>
    <row r="28" spans="1:17" x14ac:dyDescent="0.2">
      <c r="A28" s="165" t="s">
        <v>206</v>
      </c>
      <c r="B28" s="169">
        <v>6.2234160000000003</v>
      </c>
      <c r="C28" s="52">
        <v>23.913227081298828</v>
      </c>
      <c r="D28" s="52">
        <v>5.9898910000000001</v>
      </c>
      <c r="E28" s="169">
        <v>18.775327682495117</v>
      </c>
      <c r="F28" s="52">
        <v>6.9513745307922363</v>
      </c>
      <c r="G28" s="52">
        <v>27.582704544067383</v>
      </c>
      <c r="I28" s="136" t="s">
        <v>106</v>
      </c>
      <c r="J28" s="119">
        <f>_xlfn.T.TEST(J7:L7,J10:L10,2,2)</f>
        <v>5.6083399137121012E-4</v>
      </c>
      <c r="L28" s="12"/>
    </row>
    <row r="29" spans="1:17" x14ac:dyDescent="0.2">
      <c r="A29" s="47" t="s">
        <v>293</v>
      </c>
      <c r="B29" s="89">
        <v>1.5174999999999999E-2</v>
      </c>
      <c r="C29" s="53">
        <v>0.41421923041343689</v>
      </c>
      <c r="D29" s="53">
        <v>0.50168000000000001</v>
      </c>
      <c r="E29" s="89">
        <v>0.24284407496452332</v>
      </c>
      <c r="F29" s="53">
        <v>8.8190257549285889E-2</v>
      </c>
      <c r="G29" s="53">
        <v>0.55901487171649933</v>
      </c>
      <c r="I29" s="137" t="s">
        <v>107</v>
      </c>
      <c r="J29" s="119">
        <f>_xlfn.T.TEST(J7:L7,J11:L11,2,2)</f>
        <v>0.26412766715249814</v>
      </c>
      <c r="L29" s="12"/>
    </row>
    <row r="30" spans="1:17" x14ac:dyDescent="0.2">
      <c r="I30" s="138" t="s">
        <v>103</v>
      </c>
      <c r="J30" s="96" t="s">
        <v>13</v>
      </c>
      <c r="L30" s="12"/>
    </row>
    <row r="31" spans="1:17" x14ac:dyDescent="0.2">
      <c r="A31" s="44" t="s">
        <v>6</v>
      </c>
      <c r="B31" s="192" t="s">
        <v>277</v>
      </c>
      <c r="C31" s="193"/>
      <c r="D31" s="215" t="s">
        <v>278</v>
      </c>
      <c r="E31" s="215"/>
      <c r="F31" s="215" t="s">
        <v>279</v>
      </c>
      <c r="G31" s="215"/>
      <c r="I31" s="46" t="s">
        <v>108</v>
      </c>
      <c r="J31" s="120">
        <f>_xlfn.T.TEST(J14:L14,J15:L15,2,2)</f>
        <v>0.5304499190164621</v>
      </c>
      <c r="L31" s="124"/>
    </row>
    <row r="32" spans="1:17" x14ac:dyDescent="0.2">
      <c r="A32" s="45"/>
      <c r="B32" s="48" t="s">
        <v>0</v>
      </c>
      <c r="C32" s="49" t="s">
        <v>103</v>
      </c>
      <c r="D32" s="48" t="s">
        <v>0</v>
      </c>
      <c r="E32" s="49" t="s">
        <v>103</v>
      </c>
      <c r="F32" s="48" t="s">
        <v>0</v>
      </c>
      <c r="G32" s="49" t="s">
        <v>103</v>
      </c>
      <c r="I32" s="36" t="s">
        <v>109</v>
      </c>
      <c r="J32" s="118">
        <f>_xlfn.T.TEST(J14:L14,J16:L16,2,2)</f>
        <v>0.12048251024310465</v>
      </c>
      <c r="L32" s="124"/>
    </row>
    <row r="33" spans="1:12" x14ac:dyDescent="0.2">
      <c r="A33" s="46" t="s">
        <v>205</v>
      </c>
      <c r="B33" s="67">
        <v>0.999</v>
      </c>
      <c r="C33" s="54">
        <v>0.996</v>
      </c>
      <c r="D33" s="54">
        <v>0.999</v>
      </c>
      <c r="E33" s="67">
        <v>0.996</v>
      </c>
      <c r="F33" s="54">
        <v>0.999</v>
      </c>
      <c r="G33" s="54">
        <v>0.996</v>
      </c>
      <c r="I33" s="36" t="s">
        <v>255</v>
      </c>
      <c r="J33" s="118">
        <f>_xlfn.T.TEST(J14:L14,J17:L17,2,2)</f>
        <v>0.12050334227016227</v>
      </c>
      <c r="L33" s="124"/>
    </row>
    <row r="34" spans="1:12" x14ac:dyDescent="0.2">
      <c r="A34" s="36" t="s">
        <v>204</v>
      </c>
      <c r="B34" s="110">
        <v>-3.38</v>
      </c>
      <c r="C34" s="166">
        <v>-3.5310000000000001</v>
      </c>
      <c r="D34" s="166">
        <v>-3.38</v>
      </c>
      <c r="E34" s="110">
        <v>-3.5310000000000001</v>
      </c>
      <c r="F34" s="166">
        <v>-3.38</v>
      </c>
      <c r="G34" s="166">
        <v>-3.5310000000000001</v>
      </c>
      <c r="I34" s="36" t="s">
        <v>110</v>
      </c>
      <c r="J34" s="118">
        <f>_xlfn.T.TEST(J14:L14,J18:L18,2,2)</f>
        <v>0.14688560612685495</v>
      </c>
      <c r="L34" s="124"/>
    </row>
    <row r="35" spans="1:12" x14ac:dyDescent="0.2">
      <c r="A35" s="36" t="s">
        <v>301</v>
      </c>
      <c r="B35" s="169">
        <v>28.109720811523438</v>
      </c>
      <c r="C35" s="52">
        <v>36.340403874715165</v>
      </c>
      <c r="D35" s="169">
        <v>28.109720811523438</v>
      </c>
      <c r="E35" s="169">
        <v>36.340403874715165</v>
      </c>
      <c r="F35" s="169">
        <v>28.109720811523438</v>
      </c>
      <c r="G35" s="52">
        <v>36.340403874715165</v>
      </c>
      <c r="I35" s="9" t="s">
        <v>111</v>
      </c>
      <c r="J35" s="118">
        <f>_xlfn.T.TEST(J14:L14,J19:L19,2,2)</f>
        <v>0.12671114583892243</v>
      </c>
      <c r="L35" s="124"/>
    </row>
    <row r="36" spans="1:12" x14ac:dyDescent="0.2">
      <c r="A36" s="37" t="s">
        <v>300</v>
      </c>
      <c r="B36" s="170">
        <f>10^(-1/B34)-1</f>
        <v>0.97632328792606971</v>
      </c>
      <c r="C36" s="170">
        <f t="shared" ref="C36:G36" si="17">10^(-1/C34)-1</f>
        <v>0.91957856036020269</v>
      </c>
      <c r="D36" s="171">
        <f t="shared" si="17"/>
        <v>0.97632328792606971</v>
      </c>
      <c r="E36" s="170">
        <f t="shared" si="17"/>
        <v>0.91957856036020269</v>
      </c>
      <c r="F36" s="170">
        <f t="shared" si="17"/>
        <v>0.97632328792606971</v>
      </c>
      <c r="G36" s="171">
        <f t="shared" si="17"/>
        <v>0.91957856036020269</v>
      </c>
      <c r="I36" s="11" t="s">
        <v>112</v>
      </c>
      <c r="J36" s="121">
        <f>_xlfn.T.TEST(J14:L14,J20:L20,2,2)</f>
        <v>0.24747670324940912</v>
      </c>
      <c r="L36" s="124"/>
    </row>
    <row r="37" spans="1:12" x14ac:dyDescent="0.2">
      <c r="A37" s="50" t="s">
        <v>5</v>
      </c>
      <c r="B37" s="82">
        <f t="shared" ref="B37:G37" si="18">B42/B39/1.2</f>
        <v>4.8952527081016675E-2</v>
      </c>
      <c r="C37" s="82">
        <f t="shared" si="18"/>
        <v>3.5310690751254765E-2</v>
      </c>
      <c r="D37" s="83">
        <f t="shared" si="18"/>
        <v>5.1392908524752673E-2</v>
      </c>
      <c r="E37" s="82">
        <f t="shared" si="18"/>
        <v>4.2402695746316214E-2</v>
      </c>
      <c r="F37" s="82">
        <f t="shared" si="18"/>
        <v>4.8208533012494538E-2</v>
      </c>
      <c r="G37" s="83">
        <f t="shared" si="18"/>
        <v>4.2355475959496965E-2</v>
      </c>
      <c r="I37" s="122"/>
      <c r="J37" s="125"/>
    </row>
    <row r="38" spans="1:12" x14ac:dyDescent="0.2">
      <c r="A38" s="66" t="s">
        <v>306</v>
      </c>
      <c r="B38" s="88">
        <v>20.690853545632518</v>
      </c>
      <c r="C38" s="74">
        <v>27.140360537831064</v>
      </c>
      <c r="D38" s="74">
        <v>20.692788547153285</v>
      </c>
      <c r="E38" s="88">
        <v>26.879053026171562</v>
      </c>
      <c r="F38" s="74">
        <v>20.36450544781729</v>
      </c>
      <c r="G38" s="74">
        <v>27.881047375647203</v>
      </c>
      <c r="I38" s="122"/>
      <c r="J38" s="125"/>
    </row>
    <row r="39" spans="1:12" x14ac:dyDescent="0.2">
      <c r="A39" s="165" t="s">
        <v>213</v>
      </c>
      <c r="B39" s="169">
        <v>156.6502685546875</v>
      </c>
      <c r="C39" s="52">
        <v>403.18695068359375</v>
      </c>
      <c r="D39" s="52">
        <v>156.44390869140625</v>
      </c>
      <c r="E39" s="169">
        <v>478.0906982421875</v>
      </c>
      <c r="F39" s="52">
        <v>195.65179443359375</v>
      </c>
      <c r="G39" s="52">
        <v>248.73654174804688</v>
      </c>
      <c r="I39" s="122"/>
      <c r="J39" s="125"/>
    </row>
    <row r="40" spans="1:12" x14ac:dyDescent="0.2">
      <c r="A40" s="165" t="s">
        <v>307</v>
      </c>
      <c r="B40" s="169">
        <v>3.3280284404754639</v>
      </c>
      <c r="C40" s="52">
        <v>21.697978973388672</v>
      </c>
      <c r="D40" s="52">
        <v>17.24901008605957</v>
      </c>
      <c r="E40" s="169">
        <v>8.2990312576293945</v>
      </c>
      <c r="F40" s="52">
        <v>2.5380251407623291</v>
      </c>
      <c r="G40" s="52">
        <v>11.200331687927246</v>
      </c>
      <c r="I40" s="122"/>
      <c r="J40" s="125"/>
    </row>
    <row r="41" spans="1:12" x14ac:dyDescent="0.2">
      <c r="A41" s="168" t="s">
        <v>303</v>
      </c>
      <c r="B41" s="184">
        <v>24.851781040749849</v>
      </c>
      <c r="C41" s="75">
        <v>31.988114718669195</v>
      </c>
      <c r="D41" s="75">
        <v>24.782303130341766</v>
      </c>
      <c r="E41" s="184">
        <v>31.446137711963196</v>
      </c>
      <c r="F41" s="75">
        <v>24.547913999804404</v>
      </c>
      <c r="G41" s="75">
        <v>32.44984071694887</v>
      </c>
      <c r="I41" s="122"/>
      <c r="J41" s="125"/>
    </row>
    <row r="42" spans="1:12" x14ac:dyDescent="0.2">
      <c r="A42" s="165" t="s">
        <v>206</v>
      </c>
      <c r="B42" s="169">
        <v>9.2021118164062496</v>
      </c>
      <c r="C42" s="52">
        <v>17.084171676635741</v>
      </c>
      <c r="D42" s="52">
        <v>9.6481289863586408</v>
      </c>
      <c r="E42" s="169">
        <v>24.326801300048825</v>
      </c>
      <c r="F42" s="52">
        <v>11.318503189086838</v>
      </c>
      <c r="G42" s="52">
        <v>12.642425537109375</v>
      </c>
      <c r="I42" s="122"/>
      <c r="J42" s="125"/>
    </row>
    <row r="43" spans="1:12" x14ac:dyDescent="0.2">
      <c r="A43" s="47" t="s">
        <v>293</v>
      </c>
      <c r="B43" s="89">
        <v>5.5424455553293228E-2</v>
      </c>
      <c r="C43" s="53">
        <v>1.9048527479171753</v>
      </c>
      <c r="D43" s="53">
        <v>0.77648621797561646</v>
      </c>
      <c r="E43" s="89">
        <v>0.29244112968444824</v>
      </c>
      <c r="F43" s="53">
        <v>0.67648621797561603</v>
      </c>
      <c r="G43" s="53">
        <v>0.2367897629737854</v>
      </c>
      <c r="I43" s="122"/>
      <c r="J43" s="125"/>
    </row>
    <row r="44" spans="1:12" x14ac:dyDescent="0.2">
      <c r="I44" s="122"/>
      <c r="J44" s="125"/>
    </row>
    <row r="45" spans="1:12" x14ac:dyDescent="0.2">
      <c r="A45" s="44" t="s">
        <v>20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I45" s="122"/>
      <c r="J45" s="125"/>
    </row>
    <row r="46" spans="1:12" x14ac:dyDescent="0.2">
      <c r="A46" s="45"/>
      <c r="B46" s="48" t="s">
        <v>0</v>
      </c>
      <c r="C46" s="49" t="s">
        <v>103</v>
      </c>
      <c r="D46" s="48" t="s">
        <v>0</v>
      </c>
      <c r="E46" s="49" t="s">
        <v>103</v>
      </c>
      <c r="F46" s="48" t="s">
        <v>0</v>
      </c>
      <c r="G46" s="49" t="s">
        <v>103</v>
      </c>
      <c r="I46" s="122"/>
      <c r="J46" s="125"/>
    </row>
    <row r="47" spans="1:12" x14ac:dyDescent="0.2">
      <c r="A47" s="46" t="s">
        <v>313</v>
      </c>
      <c r="B47" s="67">
        <v>0.999</v>
      </c>
      <c r="C47" s="54">
        <v>0.999</v>
      </c>
      <c r="D47" s="54">
        <v>0.999</v>
      </c>
      <c r="E47" s="67">
        <v>0.999</v>
      </c>
      <c r="F47" s="54">
        <v>0.999</v>
      </c>
      <c r="G47" s="54">
        <v>0.999</v>
      </c>
      <c r="I47" s="122"/>
      <c r="J47" s="125"/>
    </row>
    <row r="48" spans="1:12" x14ac:dyDescent="0.2">
      <c r="A48" s="36" t="s">
        <v>314</v>
      </c>
      <c r="B48" s="110">
        <v>-3.4950000000000001</v>
      </c>
      <c r="C48" s="166">
        <v>-3.5819999999999999</v>
      </c>
      <c r="D48" s="166">
        <v>-3.4950000000000001</v>
      </c>
      <c r="E48" s="110">
        <v>-3.5819999999999999</v>
      </c>
      <c r="F48" s="166">
        <v>-3.4950000000000001</v>
      </c>
      <c r="G48" s="166">
        <v>-3.5819999999999999</v>
      </c>
      <c r="I48" s="122"/>
      <c r="J48" s="125"/>
    </row>
    <row r="49" spans="1:10" x14ac:dyDescent="0.2">
      <c r="A49" s="36" t="s">
        <v>301</v>
      </c>
      <c r="B49" s="169">
        <v>28.484056472778324</v>
      </c>
      <c r="C49" s="52">
        <v>34.082315444946289</v>
      </c>
      <c r="D49" s="52">
        <v>28.484056472778324</v>
      </c>
      <c r="E49" s="169">
        <v>34.082315444946289</v>
      </c>
      <c r="F49" s="52">
        <v>28.484056472778324</v>
      </c>
      <c r="G49" s="52">
        <v>34.082315444946289</v>
      </c>
      <c r="I49" s="122"/>
      <c r="J49" s="125"/>
    </row>
    <row r="50" spans="1:10" x14ac:dyDescent="0.2">
      <c r="A50" s="37" t="s">
        <v>300</v>
      </c>
      <c r="B50" s="170">
        <f>10^(-1/B48)-1</f>
        <v>0.93251570906241077</v>
      </c>
      <c r="C50" s="170">
        <f t="shared" ref="C50:G50" si="19">10^(-1/C48)-1</f>
        <v>0.90183854898509885</v>
      </c>
      <c r="D50" s="171">
        <f t="shared" si="19"/>
        <v>0.93251570906241077</v>
      </c>
      <c r="E50" s="170">
        <f t="shared" si="19"/>
        <v>0.90183854898509885</v>
      </c>
      <c r="F50" s="170">
        <f t="shared" si="19"/>
        <v>0.93251570906241077</v>
      </c>
      <c r="G50" s="171">
        <f t="shared" si="19"/>
        <v>0.90183854898509885</v>
      </c>
      <c r="I50" s="122"/>
      <c r="J50" s="125"/>
    </row>
    <row r="51" spans="1:10" x14ac:dyDescent="0.2">
      <c r="A51" s="50" t="s">
        <v>5</v>
      </c>
      <c r="B51" s="82">
        <f t="shared" ref="B51:G51" si="20">B56/B53/1.2</f>
        <v>3.7175404652332308E-2</v>
      </c>
      <c r="C51" s="82">
        <f t="shared" si="20"/>
        <v>3.204091608105869E-2</v>
      </c>
      <c r="D51" s="83">
        <f t="shared" si="20"/>
        <v>3.6827451285860575E-2</v>
      </c>
      <c r="E51" s="82">
        <f t="shared" si="20"/>
        <v>2.9012454320341791E-2</v>
      </c>
      <c r="F51" s="82">
        <f t="shared" si="20"/>
        <v>3.3463853947127642E-2</v>
      </c>
      <c r="G51" s="83">
        <f t="shared" si="20"/>
        <v>4.6023810524268301E-2</v>
      </c>
      <c r="I51" s="122"/>
      <c r="J51" s="125"/>
    </row>
    <row r="52" spans="1:10" x14ac:dyDescent="0.2">
      <c r="A52" s="66" t="s">
        <v>306</v>
      </c>
      <c r="B52" s="88">
        <v>22.142434457252726</v>
      </c>
      <c r="C52" s="74">
        <v>27.280733677535274</v>
      </c>
      <c r="D52" s="74">
        <v>21.536613434058896</v>
      </c>
      <c r="E52" s="88">
        <v>27.90648561888608</v>
      </c>
      <c r="F52" s="74">
        <v>22.442541647129051</v>
      </c>
      <c r="G52" s="74">
        <v>27.877705974674008</v>
      </c>
    </row>
    <row r="53" spans="1:10" x14ac:dyDescent="0.2">
      <c r="A53" s="165" t="s">
        <v>213</v>
      </c>
      <c r="B53" s="169">
        <v>65.235519409179688</v>
      </c>
      <c r="C53" s="52">
        <v>79.217727661132812</v>
      </c>
      <c r="D53" s="52">
        <v>97.235191345214844</v>
      </c>
      <c r="E53" s="169">
        <v>52.982070922851562</v>
      </c>
      <c r="F53" s="52">
        <v>53.532379150390625</v>
      </c>
      <c r="G53" s="52">
        <v>53.971370697021484</v>
      </c>
    </row>
    <row r="54" spans="1:10" x14ac:dyDescent="0.2">
      <c r="A54" s="165" t="s">
        <v>307</v>
      </c>
      <c r="B54" s="169">
        <v>0.97714334726333618</v>
      </c>
      <c r="C54" s="52">
        <v>6.3993992805480957</v>
      </c>
      <c r="D54" s="52">
        <v>2.3583137989044189</v>
      </c>
      <c r="E54" s="169">
        <v>0</v>
      </c>
      <c r="F54" s="52">
        <v>0.45888948440551758</v>
      </c>
      <c r="G54" s="52">
        <v>3.870048999786377</v>
      </c>
    </row>
    <row r="55" spans="1:10" x14ac:dyDescent="0.2">
      <c r="A55" s="168" t="s">
        <v>303</v>
      </c>
      <c r="B55" s="184">
        <v>26.862652315115316</v>
      </c>
      <c r="C55" s="75">
        <v>32.349671414659596</v>
      </c>
      <c r="D55" s="75">
        <v>26.271105014437111</v>
      </c>
      <c r="E55" s="184">
        <v>33.12988082516906</v>
      </c>
      <c r="F55" s="75">
        <v>27.32241022562318</v>
      </c>
      <c r="G55" s="75">
        <v>32.383275174590082</v>
      </c>
    </row>
    <row r="56" spans="1:10" x14ac:dyDescent="0.2">
      <c r="A56" s="165" t="s">
        <v>315</v>
      </c>
      <c r="B56" s="169">
        <v>2.9101881980895996</v>
      </c>
      <c r="C56" s="52">
        <v>3.0458502769470215</v>
      </c>
      <c r="D56" s="52">
        <v>4.2971091270446777</v>
      </c>
      <c r="E56" s="169">
        <v>1.8445678949356079</v>
      </c>
      <c r="F56" s="52">
        <v>2.1496796607971191</v>
      </c>
      <c r="G56" s="52">
        <v>2.9807617664337158</v>
      </c>
    </row>
    <row r="57" spans="1:10" x14ac:dyDescent="0.2">
      <c r="A57" s="47" t="s">
        <v>293</v>
      </c>
      <c r="B57" s="89">
        <v>4.3544270098209381E-2</v>
      </c>
      <c r="C57" s="53">
        <v>0.46909290552139282</v>
      </c>
      <c r="D57" s="53">
        <v>5.9314440935850143E-2</v>
      </c>
      <c r="E57" s="89">
        <v>0.48646211624145508</v>
      </c>
      <c r="F57" s="53">
        <v>9.4861596822738647E-2</v>
      </c>
      <c r="G57" s="53">
        <v>6.6052541136741638E-2</v>
      </c>
    </row>
    <row r="59" spans="1:10" x14ac:dyDescent="0.2">
      <c r="A59" s="44" t="s">
        <v>75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</row>
    <row r="60" spans="1:10" x14ac:dyDescent="0.2">
      <c r="A60" s="45"/>
      <c r="B60" s="48" t="s">
        <v>0</v>
      </c>
      <c r="C60" s="49" t="s">
        <v>103</v>
      </c>
      <c r="D60" s="48" t="s">
        <v>0</v>
      </c>
      <c r="E60" s="49" t="s">
        <v>103</v>
      </c>
      <c r="F60" s="48" t="s">
        <v>0</v>
      </c>
      <c r="G60" s="49" t="s">
        <v>103</v>
      </c>
    </row>
    <row r="61" spans="1:10" x14ac:dyDescent="0.2">
      <c r="A61" s="46" t="s">
        <v>313</v>
      </c>
      <c r="B61" s="67">
        <v>0.999</v>
      </c>
      <c r="C61" s="54">
        <v>0.98099999999999998</v>
      </c>
      <c r="D61" s="54">
        <v>0.999</v>
      </c>
      <c r="E61" s="67">
        <v>0.98099999999999998</v>
      </c>
      <c r="F61" s="54">
        <v>0.999</v>
      </c>
      <c r="G61" s="54">
        <v>0.98099999999999998</v>
      </c>
    </row>
    <row r="62" spans="1:10" x14ac:dyDescent="0.2">
      <c r="A62" s="36" t="s">
        <v>314</v>
      </c>
      <c r="B62" s="110">
        <v>-3.3719999999999999</v>
      </c>
      <c r="C62" s="166">
        <v>-3.3540000000000001</v>
      </c>
      <c r="D62" s="166">
        <v>-3.3719999999999999</v>
      </c>
      <c r="E62" s="110">
        <v>-3.3540000000000001</v>
      </c>
      <c r="F62" s="166">
        <v>-3.3719999999999999</v>
      </c>
      <c r="G62" s="166">
        <v>-3.3540000000000001</v>
      </c>
    </row>
    <row r="63" spans="1:10" x14ac:dyDescent="0.2">
      <c r="A63" s="36" t="s">
        <v>301</v>
      </c>
      <c r="B63" s="169">
        <v>27.562894821166992</v>
      </c>
      <c r="C63" s="52">
        <v>35.775110244750977</v>
      </c>
      <c r="D63" s="52">
        <v>27.562894821166992</v>
      </c>
      <c r="E63" s="52">
        <v>35.775110244750977</v>
      </c>
      <c r="F63" s="52">
        <v>27.562894821166992</v>
      </c>
      <c r="G63" s="52">
        <v>35.775110244750977</v>
      </c>
    </row>
    <row r="64" spans="1:10" x14ac:dyDescent="0.2">
      <c r="A64" s="37" t="s">
        <v>300</v>
      </c>
      <c r="B64" s="170">
        <f>10^(-1/B62)-1</f>
        <v>0.97952005065668524</v>
      </c>
      <c r="C64" s="170">
        <f t="shared" ref="C64:G64" si="21">10^(-1/C62)-1</f>
        <v>0.98678769214739992</v>
      </c>
      <c r="D64" s="171">
        <f>10^(-1/D62)-1</f>
        <v>0.97952005065668524</v>
      </c>
      <c r="E64" s="170">
        <f t="shared" si="21"/>
        <v>0.98678769214739992</v>
      </c>
      <c r="F64" s="170">
        <f>10^(-1/F62)-1</f>
        <v>0.97952005065668524</v>
      </c>
      <c r="G64" s="171">
        <f t="shared" si="21"/>
        <v>0.98678769214739992</v>
      </c>
    </row>
    <row r="65" spans="1:7" x14ac:dyDescent="0.2">
      <c r="A65" s="50" t="s">
        <v>5</v>
      </c>
      <c r="B65" s="82">
        <f t="shared" ref="B65:G65" si="22">B70/B67/1.2</f>
        <v>2.9002211798391221E-2</v>
      </c>
      <c r="C65" s="82">
        <f t="shared" si="22"/>
        <v>3.9982800043993343E-2</v>
      </c>
      <c r="D65" s="83">
        <f t="shared" si="22"/>
        <v>3.4158349890379996E-2</v>
      </c>
      <c r="E65" s="82">
        <f t="shared" si="22"/>
        <v>4.1645733818939247E-2</v>
      </c>
      <c r="F65" s="82">
        <f t="shared" si="22"/>
        <v>3.080087207915265E-2</v>
      </c>
      <c r="G65" s="83">
        <f t="shared" si="22"/>
        <v>4.3736290412091199E-2</v>
      </c>
    </row>
    <row r="66" spans="1:7" x14ac:dyDescent="0.2">
      <c r="A66" s="66" t="s">
        <v>306</v>
      </c>
      <c r="B66" s="88">
        <v>20.357598259979046</v>
      </c>
      <c r="C66" s="74">
        <v>27.354597405085656</v>
      </c>
      <c r="D66" s="74">
        <v>20.259594565213661</v>
      </c>
      <c r="E66" s="88">
        <v>27.673907899988919</v>
      </c>
      <c r="F66" s="74">
        <v>20.027922016540185</v>
      </c>
      <c r="G66" s="74">
        <v>27.362668692259206</v>
      </c>
    </row>
    <row r="67" spans="1:7" x14ac:dyDescent="0.2">
      <c r="A67" s="165" t="s">
        <v>213</v>
      </c>
      <c r="B67" s="169">
        <v>137.02571105957031</v>
      </c>
      <c r="C67" s="52">
        <v>324.0322265625</v>
      </c>
      <c r="D67" s="52">
        <v>146.50958251953125</v>
      </c>
      <c r="E67" s="169">
        <v>260.24674987792969</v>
      </c>
      <c r="F67" s="52">
        <v>171.62115478515625</v>
      </c>
      <c r="G67" s="52">
        <v>322.24169921875</v>
      </c>
    </row>
    <row r="68" spans="1:7" x14ac:dyDescent="0.2">
      <c r="A68" s="165" t="s">
        <v>307</v>
      </c>
      <c r="B68" s="169">
        <v>5.4543337821960449</v>
      </c>
      <c r="C68" s="52">
        <v>25.508907318115234</v>
      </c>
      <c r="D68" s="52">
        <v>5.6579008102416992</v>
      </c>
      <c r="E68" s="169">
        <v>0.7961273193359375</v>
      </c>
      <c r="F68" s="52">
        <v>11.908636093139648</v>
      </c>
      <c r="G68" s="52">
        <v>8.9717197418212891</v>
      </c>
    </row>
    <row r="69" spans="1:7" x14ac:dyDescent="0.2">
      <c r="A69" s="168" t="s">
        <v>303</v>
      </c>
      <c r="B69" s="184">
        <v>25.275281362331892</v>
      </c>
      <c r="C69" s="75">
        <v>31.778340776216371</v>
      </c>
      <c r="D69" s="75">
        <v>24.937643914814494</v>
      </c>
      <c r="E69" s="184">
        <v>32.038294480095807</v>
      </c>
      <c r="F69" s="75">
        <v>24.857488374854707</v>
      </c>
      <c r="G69" s="75">
        <v>31.655710910694776</v>
      </c>
    </row>
    <row r="70" spans="1:7" x14ac:dyDescent="0.2">
      <c r="A70" s="165" t="s">
        <v>315</v>
      </c>
      <c r="B70" s="169">
        <v>4.7688584327697798</v>
      </c>
      <c r="C70" s="52">
        <v>15.54685886695006</v>
      </c>
      <c r="D70" s="52">
        <v>6.0054306983947798</v>
      </c>
      <c r="E70" s="169">
        <v>13.005800247192383</v>
      </c>
      <c r="F70" s="52">
        <v>6.3432974815368652</v>
      </c>
      <c r="G70" s="52">
        <v>16.912387847900391</v>
      </c>
    </row>
    <row r="71" spans="1:7" x14ac:dyDescent="0.2">
      <c r="A71" s="47" t="s">
        <v>293</v>
      </c>
      <c r="B71" s="89">
        <v>5.4551508277654648E-2</v>
      </c>
      <c r="C71" s="53">
        <v>1.818638051781915</v>
      </c>
      <c r="D71" s="53">
        <v>0.32562991976737976</v>
      </c>
      <c r="E71" s="89">
        <v>1.4723033905029297</v>
      </c>
      <c r="F71" s="53">
        <v>0.41408839821815491</v>
      </c>
      <c r="G71" s="53">
        <v>0.11483027413487434</v>
      </c>
    </row>
    <row r="73" spans="1:7" x14ac:dyDescent="0.2">
      <c r="A73" s="44" t="s">
        <v>34</v>
      </c>
      <c r="B73" s="192" t="s">
        <v>277</v>
      </c>
      <c r="C73" s="193"/>
      <c r="D73" s="192" t="s">
        <v>278</v>
      </c>
      <c r="E73" s="193"/>
      <c r="F73" s="192" t="s">
        <v>279</v>
      </c>
      <c r="G73" s="193"/>
    </row>
    <row r="74" spans="1:7" x14ac:dyDescent="0.2">
      <c r="A74" s="45"/>
      <c r="B74" s="48" t="s">
        <v>0</v>
      </c>
      <c r="C74" s="49" t="s">
        <v>103</v>
      </c>
      <c r="D74" s="48" t="s">
        <v>0</v>
      </c>
      <c r="E74" s="49" t="s">
        <v>103</v>
      </c>
      <c r="F74" s="48" t="s">
        <v>0</v>
      </c>
      <c r="G74" s="49" t="s">
        <v>103</v>
      </c>
    </row>
    <row r="75" spans="1:7" x14ac:dyDescent="0.2">
      <c r="A75" s="46" t="s">
        <v>313</v>
      </c>
      <c r="B75" s="67">
        <v>0.999</v>
      </c>
      <c r="C75" s="54">
        <v>0.98099999999999998</v>
      </c>
      <c r="D75" s="54">
        <v>0.999</v>
      </c>
      <c r="E75" s="54">
        <v>0.98099999999999998</v>
      </c>
      <c r="F75" s="54">
        <v>0.999</v>
      </c>
      <c r="G75" s="54">
        <v>0.98099999999999998</v>
      </c>
    </row>
    <row r="76" spans="1:7" x14ac:dyDescent="0.2">
      <c r="A76" s="36" t="s">
        <v>314</v>
      </c>
      <c r="B76" s="110">
        <v>-3.452</v>
      </c>
      <c r="C76" s="166">
        <v>-3.3540000000000001</v>
      </c>
      <c r="D76" s="166">
        <v>-3.452</v>
      </c>
      <c r="E76" s="166">
        <v>-3.3540000000000001</v>
      </c>
      <c r="F76" s="166">
        <v>-3.452</v>
      </c>
      <c r="G76" s="166">
        <v>-3.3540000000000001</v>
      </c>
    </row>
    <row r="77" spans="1:7" x14ac:dyDescent="0.2">
      <c r="A77" s="36" t="s">
        <v>301</v>
      </c>
      <c r="B77" s="169">
        <v>27.810934257507324</v>
      </c>
      <c r="C77" s="52">
        <v>35.775110244750977</v>
      </c>
      <c r="D77" s="52">
        <v>27.810934257507324</v>
      </c>
      <c r="E77" s="52">
        <v>35.775110244750977</v>
      </c>
      <c r="F77" s="52">
        <v>27.810934257507324</v>
      </c>
      <c r="G77" s="52">
        <v>35.775110244750977</v>
      </c>
    </row>
    <row r="78" spans="1:7" x14ac:dyDescent="0.2">
      <c r="A78" s="37" t="s">
        <v>300</v>
      </c>
      <c r="B78" s="170">
        <f>10^(-1/B76)-1</f>
        <v>0.94844045386035236</v>
      </c>
      <c r="C78" s="170">
        <f t="shared" ref="C78:G78" si="23">10^(-1/C76)-1</f>
        <v>0.98678769214739992</v>
      </c>
      <c r="D78" s="171">
        <f t="shared" si="23"/>
        <v>0.94844045386035236</v>
      </c>
      <c r="E78" s="170">
        <f t="shared" si="23"/>
        <v>0.98678769214739992</v>
      </c>
      <c r="F78" s="170">
        <f t="shared" si="23"/>
        <v>0.94844045386035236</v>
      </c>
      <c r="G78" s="170">
        <f t="shared" si="23"/>
        <v>0.98678769214739992</v>
      </c>
    </row>
    <row r="79" spans="1:7" x14ac:dyDescent="0.2">
      <c r="A79" s="50" t="s">
        <v>5</v>
      </c>
      <c r="B79" s="82">
        <f t="shared" ref="B79:G79" si="24">B84/B81/1.2</f>
        <v>3.7091891207745219E-2</v>
      </c>
      <c r="C79" s="82">
        <f t="shared" si="24"/>
        <v>3.9259447364738138E-2</v>
      </c>
      <c r="D79" s="83">
        <f t="shared" si="24"/>
        <v>3.7061391349434473E-2</v>
      </c>
      <c r="E79" s="82">
        <f t="shared" si="24"/>
        <v>3.890247804516641E-2</v>
      </c>
      <c r="F79" s="82">
        <f t="shared" si="24"/>
        <v>3.9106028714600741E-2</v>
      </c>
      <c r="G79" s="83">
        <f t="shared" si="24"/>
        <v>4.4339107608346827E-2</v>
      </c>
    </row>
    <row r="80" spans="1:7" x14ac:dyDescent="0.2">
      <c r="A80" s="66" t="s">
        <v>306</v>
      </c>
      <c r="B80" s="88">
        <v>20.807600224556552</v>
      </c>
      <c r="C80" s="74">
        <v>27.411552702259183</v>
      </c>
      <c r="D80" s="74">
        <v>20.538843933142385</v>
      </c>
      <c r="E80" s="88">
        <v>27.188856250602001</v>
      </c>
      <c r="F80" s="74">
        <v>20.155325066212672</v>
      </c>
      <c r="G80" s="74">
        <v>27.354883053973417</v>
      </c>
    </row>
    <row r="81" spans="1:7" x14ac:dyDescent="0.2">
      <c r="A81" s="165" t="s">
        <v>213</v>
      </c>
      <c r="B81" s="169">
        <v>106.85031127929688</v>
      </c>
      <c r="C81" s="52">
        <v>311.60678100585938</v>
      </c>
      <c r="D81" s="52">
        <v>127.82948303222656</v>
      </c>
      <c r="E81" s="169">
        <v>363.08154296875</v>
      </c>
      <c r="F81" s="52">
        <v>165.09408569335938</v>
      </c>
      <c r="G81" s="52">
        <v>323.96868896484375</v>
      </c>
    </row>
    <row r="82" spans="1:7" x14ac:dyDescent="0.2">
      <c r="A82" s="165" t="s">
        <v>307</v>
      </c>
      <c r="B82" s="169">
        <v>7.5395140647888184</v>
      </c>
      <c r="C82" s="52">
        <v>18.452793121337891</v>
      </c>
      <c r="D82" s="52">
        <v>12.88527774810791</v>
      </c>
      <c r="E82" s="169">
        <v>8.0619840621948242</v>
      </c>
      <c r="F82" s="52">
        <v>2.7256669998168945</v>
      </c>
      <c r="G82" s="52">
        <v>32.701076507568359</v>
      </c>
    </row>
    <row r="83" spans="1:7" x14ac:dyDescent="0.2">
      <c r="A83" s="168" t="s">
        <v>303</v>
      </c>
      <c r="B83" s="184">
        <v>25.473115533537303</v>
      </c>
      <c r="C83" s="75">
        <v>31.86189001670618</v>
      </c>
      <c r="D83" s="75">
        <v>25.205592496199156</v>
      </c>
      <c r="E83" s="184">
        <v>31.652498600225613</v>
      </c>
      <c r="F83" s="75">
        <v>24.741566101264787</v>
      </c>
      <c r="G83" s="75">
        <v>31.627985731028264</v>
      </c>
    </row>
    <row r="84" spans="1:7" x14ac:dyDescent="0.2">
      <c r="A84" s="165" t="s">
        <v>315</v>
      </c>
      <c r="B84" s="169">
        <v>4.7559361457824698</v>
      </c>
      <c r="C84" s="52">
        <v>14.680212020874023</v>
      </c>
      <c r="D84" s="52">
        <v>5.6850461959838903</v>
      </c>
      <c r="E84" s="169">
        <v>16.949726104736328</v>
      </c>
      <c r="F84" s="52">
        <v>7.7474088668823198</v>
      </c>
      <c r="G84" s="52">
        <v>17.237379074096701</v>
      </c>
    </row>
    <row r="85" spans="1:7" x14ac:dyDescent="0.2">
      <c r="A85" s="47" t="s">
        <v>293</v>
      </c>
      <c r="B85" s="89">
        <v>0.19238181412220001</v>
      </c>
      <c r="C85" s="53">
        <v>1.6848468780517578</v>
      </c>
      <c r="D85" s="53">
        <v>6.8483571521937847E-3</v>
      </c>
      <c r="E85" s="89">
        <v>1.0705664157867432</v>
      </c>
      <c r="F85" s="53">
        <v>2.3097312450408936</v>
      </c>
      <c r="G85" s="53">
        <v>0.76770317554473877</v>
      </c>
    </row>
    <row r="87" spans="1:7" x14ac:dyDescent="0.2">
      <c r="A87" s="44" t="s">
        <v>104</v>
      </c>
      <c r="B87" s="192" t="s">
        <v>277</v>
      </c>
      <c r="C87" s="193"/>
      <c r="D87" s="192" t="s">
        <v>278</v>
      </c>
      <c r="E87" s="193"/>
      <c r="F87" s="192" t="s">
        <v>279</v>
      </c>
      <c r="G87" s="193"/>
    </row>
    <row r="88" spans="1:7" x14ac:dyDescent="0.2">
      <c r="A88" s="45"/>
      <c r="B88" s="48" t="s">
        <v>0</v>
      </c>
      <c r="C88" s="49" t="s">
        <v>103</v>
      </c>
      <c r="D88" s="48" t="s">
        <v>0</v>
      </c>
      <c r="E88" s="49" t="s">
        <v>103</v>
      </c>
      <c r="F88" s="48" t="s">
        <v>0</v>
      </c>
      <c r="G88" s="49" t="s">
        <v>103</v>
      </c>
    </row>
    <row r="89" spans="1:7" x14ac:dyDescent="0.2">
      <c r="A89" s="46" t="s">
        <v>313</v>
      </c>
      <c r="B89" s="67">
        <v>0.999</v>
      </c>
      <c r="C89" s="54">
        <v>0.98099999999999998</v>
      </c>
      <c r="D89" s="54">
        <v>0.997</v>
      </c>
      <c r="E89" s="54">
        <v>0.98099999999999998</v>
      </c>
      <c r="F89" s="54">
        <v>0.997</v>
      </c>
      <c r="G89" s="54">
        <v>0.98099999999999998</v>
      </c>
    </row>
    <row r="90" spans="1:7" x14ac:dyDescent="0.2">
      <c r="A90" s="36" t="s">
        <v>314</v>
      </c>
      <c r="B90" s="110">
        <v>-3.3719999999999999</v>
      </c>
      <c r="C90" s="166">
        <v>-3.3540000000000001</v>
      </c>
      <c r="D90" s="166">
        <v>-3.5190000000000001</v>
      </c>
      <c r="E90" s="166">
        <v>-3.3540000000000001</v>
      </c>
      <c r="F90" s="166">
        <v>-3.5190000000000001</v>
      </c>
      <c r="G90" s="166">
        <v>-3.3540000000000001</v>
      </c>
    </row>
    <row r="91" spans="1:7" x14ac:dyDescent="0.2">
      <c r="A91" s="36" t="s">
        <v>301</v>
      </c>
      <c r="B91" s="169">
        <v>28.02963924407959</v>
      </c>
      <c r="C91" s="52">
        <v>35.775110244750977</v>
      </c>
      <c r="D91" s="52">
        <v>28.143546485900877</v>
      </c>
      <c r="E91" s="52">
        <v>35.775110244750977</v>
      </c>
      <c r="F91" s="52">
        <v>28.143546485900877</v>
      </c>
      <c r="G91" s="52">
        <v>35.775110244750977</v>
      </c>
    </row>
    <row r="92" spans="1:7" x14ac:dyDescent="0.2">
      <c r="A92" s="37" t="s">
        <v>300</v>
      </c>
      <c r="B92" s="170">
        <f>10^(-1/B90)-1</f>
        <v>0.97952005065668524</v>
      </c>
      <c r="C92" s="170">
        <f t="shared" ref="C92:G92" si="25">10^(-1/C90)-1</f>
        <v>0.98678769214739992</v>
      </c>
      <c r="D92" s="171">
        <f t="shared" si="25"/>
        <v>0.92385191371290887</v>
      </c>
      <c r="E92" s="170">
        <f t="shared" si="25"/>
        <v>0.98678769214739992</v>
      </c>
      <c r="F92" s="170">
        <f t="shared" si="25"/>
        <v>0.92385191371290887</v>
      </c>
      <c r="G92" s="171">
        <f t="shared" si="25"/>
        <v>0.98678769214739992</v>
      </c>
    </row>
    <row r="93" spans="1:7" x14ac:dyDescent="0.2">
      <c r="A93" s="50" t="s">
        <v>5</v>
      </c>
      <c r="B93" s="82">
        <f t="shared" ref="B93:G93" si="26">B98/B95/1.2</f>
        <v>3.8951114044037172E-2</v>
      </c>
      <c r="C93" s="82">
        <f t="shared" si="26"/>
        <v>3.4061204495091368E-2</v>
      </c>
      <c r="D93" s="83">
        <f t="shared" si="26"/>
        <v>4.923961739938524E-2</v>
      </c>
      <c r="E93" s="82">
        <f t="shared" si="26"/>
        <v>4.0102559849216707E-2</v>
      </c>
      <c r="F93" s="82">
        <f t="shared" si="26"/>
        <v>4.7451457929498196E-2</v>
      </c>
      <c r="G93" s="83">
        <f t="shared" si="26"/>
        <v>4.8090077630234811E-2</v>
      </c>
    </row>
    <row r="94" spans="1:7" x14ac:dyDescent="0.2">
      <c r="A94" s="66" t="s">
        <v>306</v>
      </c>
      <c r="B94" s="88">
        <v>20.661843440489342</v>
      </c>
      <c r="C94" s="74">
        <v>27.204661406758277</v>
      </c>
      <c r="D94" s="74">
        <v>19.974078516837928</v>
      </c>
      <c r="E94" s="88">
        <v>26.701370153891343</v>
      </c>
      <c r="F94" s="74">
        <v>20.209294759025052</v>
      </c>
      <c r="G94" s="74">
        <v>27.300220301155097</v>
      </c>
    </row>
    <row r="95" spans="1:7" x14ac:dyDescent="0.2">
      <c r="A95" s="165" t="s">
        <v>213</v>
      </c>
      <c r="B95" s="169">
        <v>153.10621643066406</v>
      </c>
      <c r="C95" s="52">
        <v>359.1632080078125</v>
      </c>
      <c r="D95" s="52">
        <v>209.66749572753906</v>
      </c>
      <c r="E95" s="169">
        <v>507.39813232421875</v>
      </c>
      <c r="F95" s="52">
        <v>179.75845336914062</v>
      </c>
      <c r="G95" s="52">
        <v>336.35726928710938</v>
      </c>
    </row>
    <row r="96" spans="1:7" x14ac:dyDescent="0.2">
      <c r="A96" s="165" t="s">
        <v>307</v>
      </c>
      <c r="B96" s="169">
        <v>0.43939539790153503</v>
      </c>
      <c r="C96" s="52">
        <v>12.304862022399902</v>
      </c>
      <c r="D96" s="52">
        <v>0.79912042617797852</v>
      </c>
      <c r="E96" s="169">
        <v>29.415538787841797</v>
      </c>
      <c r="F96" s="52">
        <v>3.6671345233917236</v>
      </c>
      <c r="G96" s="52">
        <v>4.5151424407958984</v>
      </c>
    </row>
    <row r="97" spans="1:7" x14ac:dyDescent="0.2">
      <c r="A97" s="168" t="s">
        <v>303</v>
      </c>
      <c r="B97" s="184">
        <v>25.147611231726756</v>
      </c>
      <c r="C97" s="75">
        <v>31.861887461779087</v>
      </c>
      <c r="D97" s="75">
        <v>24.297184389227873</v>
      </c>
      <c r="E97" s="184">
        <v>31.120757045886805</v>
      </c>
      <c r="F97" s="75">
        <v>24.588933750731819</v>
      </c>
      <c r="G97" s="75">
        <v>31.455032328224071</v>
      </c>
    </row>
    <row r="98" spans="1:7" x14ac:dyDescent="0.2">
      <c r="A98" s="165" t="s">
        <v>315</v>
      </c>
      <c r="B98" s="169">
        <v>7.1563892364501998</v>
      </c>
      <c r="C98" s="52">
        <v>14.680237770080566</v>
      </c>
      <c r="D98" s="52">
        <v>12.388736724853516</v>
      </c>
      <c r="E98" s="169">
        <v>24.417556762695312</v>
      </c>
      <c r="F98" s="52">
        <v>10.235760825020927</v>
      </c>
      <c r="G98" s="52">
        <v>19.410536629813059</v>
      </c>
    </row>
    <row r="99" spans="1:7" x14ac:dyDescent="0.2">
      <c r="A99" s="47" t="s">
        <v>293</v>
      </c>
      <c r="B99" s="89">
        <v>0.2884833812713623</v>
      </c>
      <c r="C99" s="53">
        <v>1.4382891654968262</v>
      </c>
      <c r="D99" s="53">
        <v>1.9724711179733276</v>
      </c>
      <c r="E99" s="89">
        <v>0.72625964879989624</v>
      </c>
      <c r="F99" s="53">
        <v>0.49574809414999832</v>
      </c>
      <c r="G99" s="53">
        <v>3.1463465690612793</v>
      </c>
    </row>
    <row r="101" spans="1:7" x14ac:dyDescent="0.2">
      <c r="A101" s="1"/>
    </row>
    <row r="102" spans="1:7" x14ac:dyDescent="0.2">
      <c r="A102" s="1"/>
    </row>
    <row r="103" spans="1:7" x14ac:dyDescent="0.2">
      <c r="A103" s="1"/>
    </row>
    <row r="104" spans="1:7" x14ac:dyDescent="0.2">
      <c r="A104" s="1"/>
    </row>
    <row r="105" spans="1:7" x14ac:dyDescent="0.2">
      <c r="A105" s="1"/>
    </row>
    <row r="106" spans="1:7" x14ac:dyDescent="0.2">
      <c r="A106" s="1"/>
    </row>
    <row r="107" spans="1:7" x14ac:dyDescent="0.2">
      <c r="A107" s="1"/>
    </row>
  </sheetData>
  <mergeCells count="28">
    <mergeCell ref="N3:Q3"/>
    <mergeCell ref="N12:Q12"/>
    <mergeCell ref="B73:C73"/>
    <mergeCell ref="D73:E73"/>
    <mergeCell ref="F73:G73"/>
    <mergeCell ref="B17:C17"/>
    <mergeCell ref="D17:E17"/>
    <mergeCell ref="F17:G17"/>
    <mergeCell ref="I22:J22"/>
    <mergeCell ref="B31:C31"/>
    <mergeCell ref="D31:E31"/>
    <mergeCell ref="F31:G31"/>
    <mergeCell ref="I12:I13"/>
    <mergeCell ref="J3:M3"/>
    <mergeCell ref="B3:C3"/>
    <mergeCell ref="J12:M12"/>
    <mergeCell ref="D3:E3"/>
    <mergeCell ref="F3:G3"/>
    <mergeCell ref="I3:I4"/>
    <mergeCell ref="B87:C87"/>
    <mergeCell ref="D87:E87"/>
    <mergeCell ref="F87:G87"/>
    <mergeCell ref="B45:C45"/>
    <mergeCell ref="D45:E45"/>
    <mergeCell ref="F45:G45"/>
    <mergeCell ref="B59:C59"/>
    <mergeCell ref="D59:E59"/>
    <mergeCell ref="F59:G59"/>
  </mergeCells>
  <phoneticPr fontId="7"/>
  <pageMargins left="0.7" right="0.7" top="0.75" bottom="0.75" header="0.3" footer="0.3"/>
  <pageSetup paperSize="9" scale="33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4CA6-F85F-DD4F-89AB-751F34A42749}">
  <dimension ref="A1:S104"/>
  <sheetViews>
    <sheetView zoomScaleNormal="100" workbookViewId="0"/>
  </sheetViews>
  <sheetFormatPr baseColWidth="10" defaultColWidth="11" defaultRowHeight="16" x14ac:dyDescent="0.2"/>
  <cols>
    <col min="1" max="1" width="27.1640625" customWidth="1"/>
    <col min="3" max="3" width="11.83203125" customWidth="1"/>
    <col min="8" max="8" width="13.83203125" customWidth="1"/>
    <col min="16" max="17" width="13.33203125" customWidth="1"/>
    <col min="18" max="28" width="11.6640625" bestFit="1" customWidth="1"/>
  </cols>
  <sheetData>
    <row r="1" spans="1:19" x14ac:dyDescent="0.2">
      <c r="A1" s="3" t="s">
        <v>220</v>
      </c>
      <c r="B1" s="1"/>
      <c r="C1" s="1"/>
      <c r="D1" s="1"/>
      <c r="E1" s="1"/>
      <c r="F1" s="1"/>
      <c r="G1" s="1"/>
    </row>
    <row r="2" spans="1:19" x14ac:dyDescent="0.2">
      <c r="A2" s="196" t="s">
        <v>0</v>
      </c>
      <c r="B2" s="196"/>
      <c r="C2" s="196"/>
      <c r="D2" s="196"/>
      <c r="E2" s="196"/>
      <c r="F2" s="196"/>
      <c r="G2" s="196"/>
      <c r="I2" s="6"/>
      <c r="J2" s="6"/>
    </row>
    <row r="3" spans="1:19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I3" s="5"/>
      <c r="J3" s="5"/>
    </row>
    <row r="4" spans="1:19" x14ac:dyDescent="0.2">
      <c r="A4" s="211"/>
      <c r="B4" s="96" t="s">
        <v>228</v>
      </c>
      <c r="C4" s="167" t="s">
        <v>4</v>
      </c>
      <c r="D4" s="96" t="s">
        <v>228</v>
      </c>
      <c r="E4" s="167" t="s">
        <v>4</v>
      </c>
      <c r="F4" s="96" t="s">
        <v>228</v>
      </c>
      <c r="G4" s="167" t="s">
        <v>4</v>
      </c>
      <c r="I4" s="5"/>
      <c r="J4" s="5"/>
    </row>
    <row r="5" spans="1:19" x14ac:dyDescent="0.2">
      <c r="A5" s="46" t="s">
        <v>313</v>
      </c>
      <c r="B5" s="67">
        <v>0.999</v>
      </c>
      <c r="C5" s="54">
        <v>0.999</v>
      </c>
      <c r="D5" s="54">
        <v>1</v>
      </c>
      <c r="E5" s="54">
        <v>1</v>
      </c>
      <c r="F5" s="54">
        <v>1</v>
      </c>
      <c r="G5" s="54">
        <v>1</v>
      </c>
      <c r="I5" s="5"/>
      <c r="J5" s="5"/>
    </row>
    <row r="6" spans="1:19" x14ac:dyDescent="0.2">
      <c r="A6" s="36" t="s">
        <v>314</v>
      </c>
      <c r="B6" s="110">
        <v>-3.3980000000000001</v>
      </c>
      <c r="C6" s="110">
        <v>-3.3980000000000001</v>
      </c>
      <c r="D6" s="166">
        <v>-3.4159999999999999</v>
      </c>
      <c r="E6" s="166">
        <v>-3.4159999999999999</v>
      </c>
      <c r="F6" s="166">
        <v>-3.4569999999999999</v>
      </c>
      <c r="G6" s="166">
        <v>-3.4569999999999999</v>
      </c>
      <c r="I6" s="6"/>
      <c r="J6" s="6"/>
      <c r="K6" s="6"/>
      <c r="P6" s="6"/>
      <c r="S6" s="6"/>
    </row>
    <row r="7" spans="1:19" x14ac:dyDescent="0.2">
      <c r="A7" s="36" t="s">
        <v>301</v>
      </c>
      <c r="B7" s="169">
        <v>27.676766014099123</v>
      </c>
      <c r="C7" s="169">
        <v>27.676766014099123</v>
      </c>
      <c r="D7" s="52">
        <v>27.700024795532226</v>
      </c>
      <c r="E7" s="52">
        <v>27.700024795532226</v>
      </c>
      <c r="F7" s="52">
        <v>27.388025093078614</v>
      </c>
      <c r="G7" s="52">
        <v>27.388025093078614</v>
      </c>
      <c r="I7" s="5"/>
      <c r="J7" s="5"/>
      <c r="K7" s="5"/>
      <c r="P7" s="5"/>
      <c r="S7" s="5"/>
    </row>
    <row r="8" spans="1:19" x14ac:dyDescent="0.2">
      <c r="A8" s="37" t="s">
        <v>300</v>
      </c>
      <c r="B8" s="170">
        <f t="shared" ref="B8:G8" si="0">10^(-1/B6)-1</f>
        <v>0.96920422669435036</v>
      </c>
      <c r="C8" s="171">
        <f t="shared" si="0"/>
        <v>0.96920422669435036</v>
      </c>
      <c r="D8" s="170">
        <f t="shared" si="0"/>
        <v>0.9621854311612521</v>
      </c>
      <c r="E8" s="170">
        <f t="shared" si="0"/>
        <v>0.9621854311612521</v>
      </c>
      <c r="F8" s="170">
        <f t="shared" si="0"/>
        <v>0.94656159919276939</v>
      </c>
      <c r="G8" s="171">
        <f t="shared" si="0"/>
        <v>0.94656159919276939</v>
      </c>
      <c r="I8" s="5"/>
      <c r="J8" s="5"/>
      <c r="K8" s="5"/>
      <c r="P8" s="5"/>
      <c r="S8" s="5"/>
    </row>
    <row r="9" spans="1:19" x14ac:dyDescent="0.2">
      <c r="A9" s="50" t="s">
        <v>5</v>
      </c>
      <c r="B9" s="52">
        <f t="shared" ref="B9:G9" si="1">B14/B11/1.44</f>
        <v>0.13623436238251324</v>
      </c>
      <c r="C9" s="52">
        <f t="shared" si="1"/>
        <v>7.4591648089208243E-3</v>
      </c>
      <c r="D9" s="83">
        <f t="shared" si="1"/>
        <v>0.19575253079876229</v>
      </c>
      <c r="E9" s="52">
        <f t="shared" si="1"/>
        <v>4.6249085916101607E-3</v>
      </c>
      <c r="F9" s="52">
        <f t="shared" si="1"/>
        <v>0.11586481962158492</v>
      </c>
      <c r="G9" s="52">
        <f t="shared" si="1"/>
        <v>4.7670422773470385E-3</v>
      </c>
      <c r="I9" s="5"/>
      <c r="J9" s="5"/>
      <c r="K9" s="5"/>
      <c r="P9" s="5"/>
      <c r="S9" s="5"/>
    </row>
    <row r="10" spans="1:19" x14ac:dyDescent="0.2">
      <c r="A10" s="66" t="s">
        <v>302</v>
      </c>
      <c r="B10" s="88">
        <v>21.991969630469455</v>
      </c>
      <c r="C10" s="74">
        <v>21.991969630469455</v>
      </c>
      <c r="D10" s="74">
        <v>21.89466792417025</v>
      </c>
      <c r="E10" s="74">
        <v>21.89466792417025</v>
      </c>
      <c r="F10" s="74">
        <v>21.532253669372622</v>
      </c>
      <c r="G10" s="74">
        <v>21.532253669372622</v>
      </c>
      <c r="P10" s="5"/>
      <c r="S10" s="5"/>
    </row>
    <row r="11" spans="1:19" x14ac:dyDescent="0.2">
      <c r="A11" s="165" t="s">
        <v>209</v>
      </c>
      <c r="B11" s="169">
        <v>47.095893859863281</v>
      </c>
      <c r="C11" s="52">
        <v>47.095893859863281</v>
      </c>
      <c r="D11" s="52">
        <v>50.056495666503906</v>
      </c>
      <c r="E11" s="52">
        <v>50.056495666503906</v>
      </c>
      <c r="F11" s="52">
        <v>49.418342590332031</v>
      </c>
      <c r="G11" s="52">
        <v>49.418342590332031</v>
      </c>
    </row>
    <row r="12" spans="1:19" x14ac:dyDescent="0.2">
      <c r="A12" s="165" t="s">
        <v>304</v>
      </c>
      <c r="B12" s="169">
        <v>0.61779320240020752</v>
      </c>
      <c r="C12" s="52">
        <v>0.61779320240020752</v>
      </c>
      <c r="D12" s="52">
        <v>2.8835968971252441</v>
      </c>
      <c r="E12" s="52">
        <v>2.8835968971252441</v>
      </c>
      <c r="F12" s="52">
        <v>4.8908228874206543</v>
      </c>
      <c r="G12" s="52">
        <v>4.8908228874206543</v>
      </c>
    </row>
    <row r="13" spans="1:19" x14ac:dyDescent="0.2">
      <c r="A13" s="168" t="s">
        <v>303</v>
      </c>
      <c r="B13" s="184">
        <v>24.395547799902879</v>
      </c>
      <c r="C13" s="75">
        <v>28.682452572816697</v>
      </c>
      <c r="D13" s="75">
        <v>23.773229222067524</v>
      </c>
      <c r="E13" s="75">
        <v>29.329709278460129</v>
      </c>
      <c r="F13" s="75">
        <v>24.220713888057062</v>
      </c>
      <c r="G13" s="75">
        <v>29.011087728890391</v>
      </c>
    </row>
    <row r="14" spans="1:19" x14ac:dyDescent="0.2">
      <c r="A14" s="165" t="s">
        <v>315</v>
      </c>
      <c r="B14" s="169">
        <v>9.2391538619995117</v>
      </c>
      <c r="C14" s="52">
        <v>0.50586628913879395</v>
      </c>
      <c r="D14" s="52">
        <v>14.110107421875</v>
      </c>
      <c r="E14" s="52">
        <v>0.3333696722984314</v>
      </c>
      <c r="F14" s="52">
        <v>8.2452201843261719</v>
      </c>
      <c r="G14" s="52">
        <v>0.33923423290252686</v>
      </c>
    </row>
    <row r="15" spans="1:19" x14ac:dyDescent="0.2">
      <c r="A15" s="47" t="s">
        <v>293</v>
      </c>
      <c r="B15" s="89">
        <v>0.81050616502761841</v>
      </c>
      <c r="C15" s="53">
        <v>4.4675763696432114E-2</v>
      </c>
      <c r="D15" s="53">
        <v>2.5671133995056152</v>
      </c>
      <c r="E15" s="53">
        <v>0.12708528339862823</v>
      </c>
      <c r="F15" s="53">
        <v>0.17350070178508759</v>
      </c>
      <c r="G15" s="53">
        <v>4.8772332957014441E-4</v>
      </c>
    </row>
    <row r="16" spans="1:19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94" t="s">
        <v>82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</row>
    <row r="18" spans="1:7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</row>
    <row r="19" spans="1:7" x14ac:dyDescent="0.2">
      <c r="A19" s="46" t="s">
        <v>313</v>
      </c>
      <c r="B19" s="67">
        <v>1</v>
      </c>
      <c r="C19" s="54">
        <v>1</v>
      </c>
      <c r="D19" s="54">
        <v>1</v>
      </c>
      <c r="E19" s="54">
        <v>1</v>
      </c>
      <c r="F19" s="54">
        <v>1</v>
      </c>
      <c r="G19" s="54">
        <v>1</v>
      </c>
    </row>
    <row r="20" spans="1:7" x14ac:dyDescent="0.2">
      <c r="A20" s="36" t="s">
        <v>314</v>
      </c>
      <c r="B20" s="110">
        <v>-3.3849999999999998</v>
      </c>
      <c r="C20" s="110">
        <v>-3.3849999999999998</v>
      </c>
      <c r="D20" s="166">
        <v>-3.3849999999999998</v>
      </c>
      <c r="E20" s="166">
        <v>-3.3849999999999998</v>
      </c>
      <c r="F20" s="166">
        <v>-3.3849999999999998</v>
      </c>
      <c r="G20" s="166">
        <v>-3.3849999999999998</v>
      </c>
    </row>
    <row r="21" spans="1:7" x14ac:dyDescent="0.2">
      <c r="A21" s="36" t="s">
        <v>301</v>
      </c>
      <c r="B21" s="169">
        <v>28.29421157836914</v>
      </c>
      <c r="C21" s="169">
        <v>28.29421157836914</v>
      </c>
      <c r="D21" s="52">
        <v>28.29421157836914</v>
      </c>
      <c r="E21" s="52">
        <v>28.29421157836914</v>
      </c>
      <c r="F21" s="52">
        <v>28.29421157836914</v>
      </c>
      <c r="G21" s="52">
        <v>28.29421157836914</v>
      </c>
    </row>
    <row r="22" spans="1:7" x14ac:dyDescent="0.2">
      <c r="A22" s="37" t="s">
        <v>300</v>
      </c>
      <c r="B22" s="170">
        <f>10^(-1/B20)-1</f>
        <v>0.97433559258590074</v>
      </c>
      <c r="C22" s="171">
        <f t="shared" ref="C22:G22" si="2">10^(-1/C20)-1</f>
        <v>0.97433559258590074</v>
      </c>
      <c r="D22" s="170">
        <f t="shared" si="2"/>
        <v>0.97433559258590074</v>
      </c>
      <c r="E22" s="170">
        <f t="shared" si="2"/>
        <v>0.97433559258590074</v>
      </c>
      <c r="F22" s="170">
        <f t="shared" si="2"/>
        <v>0.97433559258590074</v>
      </c>
      <c r="G22" s="171">
        <f t="shared" si="2"/>
        <v>0.97433559258590074</v>
      </c>
    </row>
    <row r="23" spans="1:7" x14ac:dyDescent="0.2">
      <c r="A23" s="50" t="s">
        <v>5</v>
      </c>
      <c r="B23" s="52">
        <f t="shared" ref="B23:G23" si="3">B28/B25/1.44</f>
        <v>0.1341080964510992</v>
      </c>
      <c r="C23" s="52">
        <f t="shared" si="3"/>
        <v>9.7052964466874982E-3</v>
      </c>
      <c r="D23" s="83">
        <f t="shared" si="3"/>
        <v>0.13137068374872177</v>
      </c>
      <c r="E23" s="52">
        <f t="shared" si="3"/>
        <v>4.0150601309888925E-3</v>
      </c>
      <c r="F23" s="52">
        <f t="shared" si="3"/>
        <v>0.11005939719004387</v>
      </c>
      <c r="G23" s="52">
        <f t="shared" si="3"/>
        <v>5.2695508433625955E-3</v>
      </c>
    </row>
    <row r="24" spans="1:7" x14ac:dyDescent="0.2">
      <c r="A24" s="66" t="s">
        <v>302</v>
      </c>
      <c r="B24" s="88">
        <v>22.153052862364103</v>
      </c>
      <c r="C24" s="74">
        <v>22.153052862364103</v>
      </c>
      <c r="D24" s="74">
        <v>21.738131861910126</v>
      </c>
      <c r="E24" s="74">
        <v>21.738131861910126</v>
      </c>
      <c r="F24" s="74">
        <v>21.577071367769015</v>
      </c>
      <c r="G24" s="74">
        <v>21.577071367769015</v>
      </c>
    </row>
    <row r="25" spans="1:7" x14ac:dyDescent="0.2">
      <c r="A25" s="165" t="s">
        <v>209</v>
      </c>
      <c r="B25" s="169">
        <v>65.196922302246094</v>
      </c>
      <c r="C25" s="52">
        <v>65.196922302246094</v>
      </c>
      <c r="D25" s="52">
        <v>86.457656860351562</v>
      </c>
      <c r="E25" s="52">
        <v>86.457656860351562</v>
      </c>
      <c r="F25" s="52">
        <v>96.468185424804688</v>
      </c>
      <c r="G25" s="52">
        <v>96.468185424804688</v>
      </c>
    </row>
    <row r="26" spans="1:7" x14ac:dyDescent="0.2">
      <c r="A26" s="165" t="s">
        <v>304</v>
      </c>
      <c r="B26" s="169">
        <v>2.9618916511535645</v>
      </c>
      <c r="C26" s="52">
        <v>2.9618916511535645</v>
      </c>
      <c r="D26" s="52">
        <v>3.7377254962921143</v>
      </c>
      <c r="E26" s="52">
        <v>3.7377254962921143</v>
      </c>
      <c r="F26" s="52">
        <v>0.20065945386886597</v>
      </c>
      <c r="G26" s="52">
        <v>0.20065945386886597</v>
      </c>
    </row>
    <row r="27" spans="1:7" x14ac:dyDescent="0.2">
      <c r="A27" s="168" t="s">
        <v>303</v>
      </c>
      <c r="B27" s="184">
        <v>24.57056065798805</v>
      </c>
      <c r="C27" s="75">
        <v>28.430971020408112</v>
      </c>
      <c r="D27" s="75">
        <v>24.185957538043841</v>
      </c>
      <c r="E27" s="75">
        <v>29.313577224006536</v>
      </c>
      <c r="F27" s="75">
        <v>24.285106497677241</v>
      </c>
      <c r="G27" s="75">
        <v>28.752810698847728</v>
      </c>
    </row>
    <row r="28" spans="1:7" x14ac:dyDescent="0.2">
      <c r="A28" s="165" t="s">
        <v>315</v>
      </c>
      <c r="B28" s="169">
        <v>12.590546607971191</v>
      </c>
      <c r="C28" s="52">
        <v>0.91116786003112793</v>
      </c>
      <c r="D28" s="52">
        <v>16.355522155761719</v>
      </c>
      <c r="E28" s="52">
        <v>0.49987107515335083</v>
      </c>
      <c r="F28" s="52">
        <v>15.288811683654785</v>
      </c>
      <c r="G28" s="52">
        <v>0.73201537132263184</v>
      </c>
    </row>
    <row r="29" spans="1:7" x14ac:dyDescent="0.2">
      <c r="A29" s="47" t="s">
        <v>293</v>
      </c>
      <c r="B29" s="89">
        <v>0.41292041540145874</v>
      </c>
      <c r="C29" s="53">
        <v>3.6072771996259689E-2</v>
      </c>
      <c r="D29" s="53">
        <v>3.3770570755004883</v>
      </c>
      <c r="E29" s="53">
        <v>1.160968653857708E-2</v>
      </c>
      <c r="F29" s="53">
        <v>2.1144299507141113</v>
      </c>
      <c r="G29" s="53">
        <v>0.12697382271289825</v>
      </c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94" t="s">
        <v>115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</row>
    <row r="32" spans="1:7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</row>
    <row r="33" spans="1:7" x14ac:dyDescent="0.2">
      <c r="A33" s="46" t="s">
        <v>313</v>
      </c>
      <c r="B33" s="67">
        <v>0.999</v>
      </c>
      <c r="C33" s="54">
        <v>0.999</v>
      </c>
      <c r="D33" s="54">
        <v>1</v>
      </c>
      <c r="E33" s="54">
        <v>1</v>
      </c>
      <c r="F33" s="54">
        <v>1</v>
      </c>
      <c r="G33" s="54">
        <v>1</v>
      </c>
    </row>
    <row r="34" spans="1:7" x14ac:dyDescent="0.2">
      <c r="A34" s="36" t="s">
        <v>314</v>
      </c>
      <c r="B34" s="110">
        <v>-3.4569999999999999</v>
      </c>
      <c r="C34" s="110">
        <v>-3.4569999999999999</v>
      </c>
      <c r="D34" s="166">
        <v>-3.3849999999999998</v>
      </c>
      <c r="E34" s="166">
        <v>-3.3849999999999998</v>
      </c>
      <c r="F34" s="166">
        <v>-3.3849999999999998</v>
      </c>
      <c r="G34" s="166">
        <v>-3.3849999999999998</v>
      </c>
    </row>
    <row r="35" spans="1:7" x14ac:dyDescent="0.2">
      <c r="A35" s="36" t="s">
        <v>301</v>
      </c>
      <c r="B35" s="169">
        <v>28.696652412414551</v>
      </c>
      <c r="C35" s="169">
        <v>28.696652412414551</v>
      </c>
      <c r="D35" s="52">
        <v>28.29421157836914</v>
      </c>
      <c r="E35" s="52">
        <v>28.29421157836914</v>
      </c>
      <c r="F35" s="52">
        <v>28.29421157836914</v>
      </c>
      <c r="G35" s="52">
        <v>28.29421157836914</v>
      </c>
    </row>
    <row r="36" spans="1:7" x14ac:dyDescent="0.2">
      <c r="A36" s="37" t="s">
        <v>300</v>
      </c>
      <c r="B36" s="170">
        <f t="shared" ref="B36:G36" si="4">10^(-1/B34)-1</f>
        <v>0.94656159919276939</v>
      </c>
      <c r="C36" s="171">
        <f t="shared" si="4"/>
        <v>0.94656159919276939</v>
      </c>
      <c r="D36" s="170">
        <f t="shared" si="4"/>
        <v>0.97433559258590074</v>
      </c>
      <c r="E36" s="170">
        <f t="shared" si="4"/>
        <v>0.97433559258590074</v>
      </c>
      <c r="F36" s="170">
        <f t="shared" si="4"/>
        <v>0.97433559258590074</v>
      </c>
      <c r="G36" s="171">
        <f t="shared" si="4"/>
        <v>0.97433559258590074</v>
      </c>
    </row>
    <row r="37" spans="1:7" x14ac:dyDescent="0.2">
      <c r="A37" s="50" t="s">
        <v>5</v>
      </c>
      <c r="B37" s="52">
        <f t="shared" ref="B37:G37" si="5">B42/B39/1.44</f>
        <v>9.2206984391096869E-2</v>
      </c>
      <c r="C37" s="52">
        <f t="shared" si="5"/>
        <v>4.3841281361094338E-3</v>
      </c>
      <c r="D37" s="83">
        <f t="shared" si="5"/>
        <v>0.1438064284889109</v>
      </c>
      <c r="E37" s="52">
        <f t="shared" si="5"/>
        <v>4.871822237387408E-3</v>
      </c>
      <c r="F37" s="52">
        <f t="shared" si="5"/>
        <v>0.10547534477938049</v>
      </c>
      <c r="G37" s="52">
        <f t="shared" si="5"/>
        <v>3.1804554332085793E-3</v>
      </c>
    </row>
    <row r="38" spans="1:7" x14ac:dyDescent="0.2">
      <c r="A38" s="66" t="s">
        <v>302</v>
      </c>
      <c r="B38" s="88">
        <v>22.117959722998794</v>
      </c>
      <c r="C38" s="74">
        <v>22.117959722998794</v>
      </c>
      <c r="D38" s="74">
        <v>20.456198286674319</v>
      </c>
      <c r="E38" s="74">
        <v>20.456198286674319</v>
      </c>
      <c r="F38" s="74">
        <v>20.768081296369683</v>
      </c>
      <c r="G38" s="74">
        <v>20.768081296369683</v>
      </c>
    </row>
    <row r="39" spans="1:7" x14ac:dyDescent="0.2">
      <c r="A39" s="165" t="s">
        <v>209</v>
      </c>
      <c r="B39" s="169">
        <v>79.984580993652344</v>
      </c>
      <c r="C39" s="52">
        <v>79.984580993652344</v>
      </c>
      <c r="D39" s="52">
        <v>206.78237915039062</v>
      </c>
      <c r="E39" s="52">
        <v>206.78237915039062</v>
      </c>
      <c r="F39" s="52">
        <v>167.25408935546875</v>
      </c>
      <c r="G39" s="52">
        <v>167.25408935546875</v>
      </c>
    </row>
    <row r="40" spans="1:7" x14ac:dyDescent="0.2">
      <c r="A40" s="165" t="s">
        <v>304</v>
      </c>
      <c r="B40" s="169">
        <v>0.26913562417030334</v>
      </c>
      <c r="C40" s="52">
        <v>0.26913562417030334</v>
      </c>
      <c r="D40" s="52">
        <v>12.185583114624023</v>
      </c>
      <c r="E40" s="52">
        <v>12.185583114624023</v>
      </c>
      <c r="F40" s="52">
        <v>1.2342863082885742</v>
      </c>
      <c r="G40" s="52">
        <v>1.2342863082885742</v>
      </c>
    </row>
    <row r="41" spans="1:7" x14ac:dyDescent="0.2">
      <c r="A41" s="168" t="s">
        <v>303</v>
      </c>
      <c r="B41" s="184">
        <v>25.149312066405876</v>
      </c>
      <c r="C41" s="75">
        <v>29.722510230930414</v>
      </c>
      <c r="D41" s="75">
        <v>22.771061703821839</v>
      </c>
      <c r="E41" s="75">
        <v>27.747305748819301</v>
      </c>
      <c r="F41" s="75">
        <v>23.538658282405162</v>
      </c>
      <c r="G41" s="75">
        <v>28.686097931675445</v>
      </c>
    </row>
    <row r="42" spans="1:7" x14ac:dyDescent="0.2">
      <c r="A42" s="165" t="s">
        <v>315</v>
      </c>
      <c r="B42" s="169">
        <v>10.620197296142578</v>
      </c>
      <c r="C42" s="52">
        <v>0.50495421886444092</v>
      </c>
      <c r="D42" s="52">
        <v>42.820755004882812</v>
      </c>
      <c r="E42" s="52">
        <v>1.450666069984436</v>
      </c>
      <c r="F42" s="52">
        <v>25.403303146362305</v>
      </c>
      <c r="G42" s="52">
        <v>0.76599961519241333</v>
      </c>
    </row>
    <row r="43" spans="1:7" x14ac:dyDescent="0.2">
      <c r="A43" s="47" t="s">
        <v>293</v>
      </c>
      <c r="B43" s="89">
        <v>0.5176624059677124</v>
      </c>
      <c r="C43" s="53">
        <v>0.10368415713310242</v>
      </c>
      <c r="D43" s="53">
        <v>3.1828625202178955</v>
      </c>
      <c r="E43" s="53">
        <v>0.23778948187828064</v>
      </c>
      <c r="F43" s="53">
        <v>2.3099870681762695</v>
      </c>
      <c r="G43" s="53">
        <v>2.5341635569930077E-2</v>
      </c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94" t="s">
        <v>6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</row>
    <row r="46" spans="1:7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</row>
    <row r="47" spans="1:7" x14ac:dyDescent="0.2">
      <c r="A47" s="46" t="s">
        <v>313</v>
      </c>
      <c r="B47" s="67">
        <v>1</v>
      </c>
      <c r="C47" s="54">
        <v>1</v>
      </c>
      <c r="D47" s="54">
        <v>0.998</v>
      </c>
      <c r="E47" s="54">
        <v>0.998</v>
      </c>
      <c r="F47" s="54">
        <v>1</v>
      </c>
      <c r="G47" s="54">
        <v>1</v>
      </c>
    </row>
    <row r="48" spans="1:7" x14ac:dyDescent="0.2">
      <c r="A48" s="36" t="s">
        <v>314</v>
      </c>
      <c r="B48" s="110">
        <v>-3.5009999999999999</v>
      </c>
      <c r="C48" s="110">
        <v>-3.5009999999999999</v>
      </c>
      <c r="D48" s="166">
        <v>-3.5430000000000001</v>
      </c>
      <c r="E48" s="166">
        <v>-3.5430000000000001</v>
      </c>
      <c r="F48" s="166">
        <v>-3.4569999999999999</v>
      </c>
      <c r="G48" s="166">
        <v>-3.4569999999999999</v>
      </c>
    </row>
    <row r="49" spans="1:17" x14ac:dyDescent="0.2">
      <c r="A49" s="36" t="s">
        <v>301</v>
      </c>
      <c r="B49" s="169">
        <v>27.897157669067383</v>
      </c>
      <c r="C49" s="169">
        <v>27.897157669067383</v>
      </c>
      <c r="D49" s="52">
        <v>27.959203529357911</v>
      </c>
      <c r="E49" s="52">
        <v>27.959203529357911</v>
      </c>
      <c r="F49" s="52">
        <v>27.388025093078614</v>
      </c>
      <c r="G49" s="52">
        <v>27.388025093078614</v>
      </c>
    </row>
    <row r="50" spans="1:17" x14ac:dyDescent="0.2">
      <c r="A50" s="37" t="s">
        <v>300</v>
      </c>
      <c r="B50" s="170">
        <f t="shared" ref="B50:G50" si="6">10^(-1/B48)-1</f>
        <v>0.93033496084600498</v>
      </c>
      <c r="C50" s="171">
        <f t="shared" si="6"/>
        <v>0.93033496084600498</v>
      </c>
      <c r="D50" s="170">
        <f t="shared" si="6"/>
        <v>0.9153435503591123</v>
      </c>
      <c r="E50" s="170">
        <f t="shared" si="6"/>
        <v>0.9153435503591123</v>
      </c>
      <c r="F50" s="170">
        <f t="shared" si="6"/>
        <v>0.94656159919276939</v>
      </c>
      <c r="G50" s="171">
        <f t="shared" si="6"/>
        <v>0.94656159919276939</v>
      </c>
    </row>
    <row r="51" spans="1:17" x14ac:dyDescent="0.2">
      <c r="A51" s="50" t="s">
        <v>5</v>
      </c>
      <c r="B51" s="52">
        <f t="shared" ref="B51:G51" si="7">B56/B53/1.44</f>
        <v>0.32391274203352993</v>
      </c>
      <c r="C51" s="52">
        <f t="shared" si="7"/>
        <v>2.1581343926540639E-2</v>
      </c>
      <c r="D51" s="83">
        <f t="shared" si="7"/>
        <v>0.31562674241918115</v>
      </c>
      <c r="E51" s="52">
        <f t="shared" si="7"/>
        <v>1.2017060880400962E-2</v>
      </c>
      <c r="F51" s="52">
        <f t="shared" si="7"/>
        <v>0.28799078087040719</v>
      </c>
      <c r="G51" s="52">
        <f t="shared" si="7"/>
        <v>1.1432054097557728E-2</v>
      </c>
    </row>
    <row r="52" spans="1:17" x14ac:dyDescent="0.2">
      <c r="A52" s="66" t="s">
        <v>302</v>
      </c>
      <c r="B52" s="88">
        <v>21.495740994033298</v>
      </c>
      <c r="C52" s="74">
        <v>21.495740994033298</v>
      </c>
      <c r="D52" s="74">
        <v>21.849356490597955</v>
      </c>
      <c r="E52" s="74">
        <v>21.849356490597955</v>
      </c>
      <c r="F52" s="74">
        <v>21.595548433514487</v>
      </c>
      <c r="G52" s="74">
        <v>21.595548433514487</v>
      </c>
    </row>
    <row r="53" spans="1:17" x14ac:dyDescent="0.2">
      <c r="A53" s="165" t="s">
        <v>209</v>
      </c>
      <c r="B53" s="169">
        <v>67.368019104003906</v>
      </c>
      <c r="C53" s="52">
        <v>67.368019104003906</v>
      </c>
      <c r="D53" s="52">
        <v>53.025413513183594</v>
      </c>
      <c r="E53" s="52">
        <v>53.025413513183594</v>
      </c>
      <c r="F53" s="52">
        <v>47.378250122070312</v>
      </c>
      <c r="G53" s="52">
        <v>47.378250122070312</v>
      </c>
    </row>
    <row r="54" spans="1:17" x14ac:dyDescent="0.2">
      <c r="A54" s="165" t="s">
        <v>304</v>
      </c>
      <c r="B54" s="169">
        <v>6.7738332748413086</v>
      </c>
      <c r="C54" s="52">
        <v>6.7738332748413086</v>
      </c>
      <c r="D54" s="52">
        <v>3.9229719638824463</v>
      </c>
      <c r="E54" s="52">
        <v>3.9229719638824463</v>
      </c>
      <c r="F54" s="52">
        <v>1.3301923274993896</v>
      </c>
      <c r="G54" s="52">
        <v>1.3301923274993896</v>
      </c>
    </row>
    <row r="55" spans="1:17" x14ac:dyDescent="0.2">
      <c r="A55" s="168" t="s">
        <v>303</v>
      </c>
      <c r="B55" s="184">
        <v>22.655305367211842</v>
      </c>
      <c r="C55" s="75">
        <v>26.773705130287503</v>
      </c>
      <c r="D55" s="75">
        <v>23.062705432525153</v>
      </c>
      <c r="E55" s="75">
        <v>28.091552941017454</v>
      </c>
      <c r="F55" s="75">
        <v>22.917017528634247</v>
      </c>
      <c r="G55" s="75">
        <v>27.761153693804623</v>
      </c>
    </row>
    <row r="56" spans="1:17" x14ac:dyDescent="0.2">
      <c r="A56" s="165" t="s">
        <v>315</v>
      </c>
      <c r="B56" s="169">
        <v>31.422758102416992</v>
      </c>
      <c r="C56" s="52">
        <v>2.0936050415039062</v>
      </c>
      <c r="D56" s="52">
        <v>24.100183486938477</v>
      </c>
      <c r="E56" s="52">
        <v>0.91758185625076294</v>
      </c>
      <c r="F56" s="52">
        <v>19.648078918457031</v>
      </c>
      <c r="G56" s="52">
        <v>0.77994823455810547</v>
      </c>
    </row>
    <row r="57" spans="1:17" x14ac:dyDescent="0.2">
      <c r="A57" s="47" t="s">
        <v>293</v>
      </c>
      <c r="B57" s="89">
        <v>0.19273450970649719</v>
      </c>
      <c r="C57" s="53">
        <v>5.1403138786554337E-2</v>
      </c>
      <c r="D57" s="53">
        <v>0.66253769397735596</v>
      </c>
      <c r="E57" s="53">
        <v>0.10649707913398743</v>
      </c>
      <c r="F57" s="53">
        <v>3.3814895153045654</v>
      </c>
      <c r="G57" s="53">
        <v>2.0586417987942696E-2</v>
      </c>
    </row>
    <row r="58" spans="1:17" x14ac:dyDescent="0.2">
      <c r="A58" s="1"/>
      <c r="B58" s="1"/>
      <c r="C58" s="1"/>
      <c r="D58" s="1"/>
      <c r="E58" s="1"/>
      <c r="F58" s="1"/>
      <c r="G58" s="1"/>
    </row>
    <row r="59" spans="1:17" x14ac:dyDescent="0.2">
      <c r="A59" s="194" t="s">
        <v>85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  <c r="P59" s="6"/>
      <c r="Q59" s="6"/>
    </row>
    <row r="60" spans="1:17" x14ac:dyDescent="0.2">
      <c r="A60" s="195"/>
      <c r="B60" s="13" t="s">
        <v>228</v>
      </c>
      <c r="C60" s="56" t="s">
        <v>4</v>
      </c>
      <c r="D60" s="13" t="s">
        <v>228</v>
      </c>
      <c r="E60" s="56" t="s">
        <v>4</v>
      </c>
      <c r="F60" s="13" t="s">
        <v>228</v>
      </c>
      <c r="G60" s="56" t="s">
        <v>4</v>
      </c>
      <c r="P60" s="5"/>
      <c r="Q60" s="5"/>
    </row>
    <row r="61" spans="1:17" x14ac:dyDescent="0.2">
      <c r="A61" s="46" t="s">
        <v>313</v>
      </c>
      <c r="B61" s="67">
        <v>0.998</v>
      </c>
      <c r="C61" s="54">
        <v>0.998</v>
      </c>
      <c r="D61" s="54">
        <v>0.999</v>
      </c>
      <c r="E61" s="54">
        <v>0.999</v>
      </c>
      <c r="F61" s="54">
        <v>0.999</v>
      </c>
      <c r="G61" s="54">
        <v>0.999</v>
      </c>
      <c r="P61" s="6"/>
      <c r="Q61" s="6"/>
    </row>
    <row r="62" spans="1:17" x14ac:dyDescent="0.2">
      <c r="A62" s="36" t="s">
        <v>314</v>
      </c>
      <c r="B62" s="110">
        <v>-3.4609999999999999</v>
      </c>
      <c r="C62" s="110">
        <v>-3.4609999999999999</v>
      </c>
      <c r="D62" s="166">
        <v>-3.4020000000000001</v>
      </c>
      <c r="E62" s="166">
        <v>-3.4020000000000001</v>
      </c>
      <c r="F62" s="166">
        <v>-3.4020000000000001</v>
      </c>
      <c r="G62" s="166">
        <v>-3.4020000000000001</v>
      </c>
      <c r="P62" s="5"/>
      <c r="Q62" s="5"/>
    </row>
    <row r="63" spans="1:17" x14ac:dyDescent="0.2">
      <c r="A63" s="36" t="s">
        <v>301</v>
      </c>
      <c r="B63" s="169">
        <v>28.061450195312499</v>
      </c>
      <c r="C63" s="169">
        <v>28.061450195312499</v>
      </c>
      <c r="D63" s="52">
        <v>27.752301406860354</v>
      </c>
      <c r="E63" s="52">
        <v>27.752301406860354</v>
      </c>
      <c r="F63" s="52">
        <v>27.752301406860354</v>
      </c>
      <c r="G63" s="52">
        <v>27.752301406860354</v>
      </c>
      <c r="P63" s="5"/>
      <c r="Q63" s="5"/>
    </row>
    <row r="64" spans="1:17" x14ac:dyDescent="0.2">
      <c r="A64" s="37" t="s">
        <v>300</v>
      </c>
      <c r="B64" s="170">
        <f t="shared" ref="B64:G64" si="8">10^(-1/B62)-1</f>
        <v>0.94506372373594072</v>
      </c>
      <c r="C64" s="171">
        <f t="shared" si="8"/>
        <v>0.94506372373594072</v>
      </c>
      <c r="D64" s="170">
        <f t="shared" si="8"/>
        <v>0.96763590280978073</v>
      </c>
      <c r="E64" s="170">
        <f t="shared" si="8"/>
        <v>0.96763590280978073</v>
      </c>
      <c r="F64" s="170">
        <f t="shared" si="8"/>
        <v>0.96763590280978073</v>
      </c>
      <c r="G64" s="171">
        <f t="shared" si="8"/>
        <v>0.96763590280978073</v>
      </c>
      <c r="J64" s="5"/>
      <c r="K64" s="5"/>
    </row>
    <row r="65" spans="1:11" x14ac:dyDescent="0.2">
      <c r="A65" s="50" t="s">
        <v>5</v>
      </c>
      <c r="B65" s="52">
        <f t="shared" ref="B65:G65" si="9">B70/B67/1.44</f>
        <v>0.20062574702295857</v>
      </c>
      <c r="C65" s="52">
        <f t="shared" si="9"/>
        <v>4.757950419204785E-3</v>
      </c>
      <c r="D65" s="83">
        <f t="shared" si="9"/>
        <v>0.18668569344282152</v>
      </c>
      <c r="E65" s="52">
        <f t="shared" si="9"/>
        <v>2.9138084887773536E-3</v>
      </c>
      <c r="F65" s="52">
        <f t="shared" si="9"/>
        <v>0.23466478933309845</v>
      </c>
      <c r="G65" s="52">
        <f t="shared" si="9"/>
        <v>3.7061594644287937E-3</v>
      </c>
      <c r="J65" s="5"/>
      <c r="K65" s="5"/>
    </row>
    <row r="66" spans="1:11" x14ac:dyDescent="0.2">
      <c r="A66" s="66" t="s">
        <v>302</v>
      </c>
      <c r="B66" s="88">
        <v>22.265568346041828</v>
      </c>
      <c r="C66" s="74">
        <v>22.265568346041828</v>
      </c>
      <c r="D66" s="74">
        <v>21.94245061349514</v>
      </c>
      <c r="E66" s="74">
        <v>21.94245061349514</v>
      </c>
      <c r="F66" s="74">
        <v>22.169189920127479</v>
      </c>
      <c r="G66" s="74">
        <v>22.169189920127479</v>
      </c>
      <c r="J66" s="5"/>
      <c r="K66" s="5"/>
    </row>
    <row r="67" spans="1:11" x14ac:dyDescent="0.2">
      <c r="A67" s="165" t="s">
        <v>209</v>
      </c>
      <c r="B67" s="169">
        <v>47.274436950683594</v>
      </c>
      <c r="C67" s="52">
        <v>47.274436950683594</v>
      </c>
      <c r="D67" s="52">
        <v>51.024066925048828</v>
      </c>
      <c r="E67" s="52">
        <v>51.024066925048828</v>
      </c>
      <c r="F67" s="52">
        <v>43.764930725097656</v>
      </c>
      <c r="G67" s="52">
        <v>43.764930725097656</v>
      </c>
      <c r="K67" s="5"/>
    </row>
    <row r="68" spans="1:11" x14ac:dyDescent="0.2">
      <c r="A68" s="165" t="s">
        <v>304</v>
      </c>
      <c r="B68" s="169">
        <v>3.5578413009643555</v>
      </c>
      <c r="C68" s="52">
        <v>3.5578413009643555</v>
      </c>
      <c r="D68" s="52">
        <v>0.93554943799972534</v>
      </c>
      <c r="E68" s="52">
        <v>0.93554943799972534</v>
      </c>
      <c r="F68" s="52">
        <v>3.7330563068389893</v>
      </c>
      <c r="G68" s="52">
        <v>3.7330563068389893</v>
      </c>
    </row>
    <row r="69" spans="1:11" x14ac:dyDescent="0.2">
      <c r="A69" s="168" t="s">
        <v>303</v>
      </c>
      <c r="B69" s="184">
        <v>24.131915506993629</v>
      </c>
      <c r="C69" s="75">
        <v>29.755925445098228</v>
      </c>
      <c r="D69" s="75">
        <v>23.883381666487463</v>
      </c>
      <c r="E69" s="75">
        <v>30.029605079118117</v>
      </c>
      <c r="F69" s="75">
        <v>23.772176863981645</v>
      </c>
      <c r="G69" s="75">
        <v>29.900960927982879</v>
      </c>
    </row>
    <row r="70" spans="1:11" x14ac:dyDescent="0.2">
      <c r="A70" s="165" t="s">
        <v>315</v>
      </c>
      <c r="B70" s="169">
        <v>13.657635688781738</v>
      </c>
      <c r="C70" s="52">
        <v>0.32389837503433228</v>
      </c>
      <c r="D70" s="52">
        <v>13.716667175292969</v>
      </c>
      <c r="E70" s="52">
        <v>0.21409107744693756</v>
      </c>
      <c r="F70" s="52">
        <v>14.78892707824707</v>
      </c>
      <c r="G70" s="52">
        <v>0.2335677295923233</v>
      </c>
      <c r="J70" s="6"/>
      <c r="K70" s="6"/>
    </row>
    <row r="71" spans="1:11" x14ac:dyDescent="0.2">
      <c r="A71" s="47" t="s">
        <v>293</v>
      </c>
      <c r="B71" s="89">
        <v>0.20971867442131042</v>
      </c>
      <c r="C71" s="53">
        <v>3.4736651927232742E-2</v>
      </c>
      <c r="D71" s="53">
        <v>8.2894422113895416E-2</v>
      </c>
      <c r="E71" s="53">
        <v>9.8708765581250191E-3</v>
      </c>
      <c r="F71" s="53">
        <v>8.5554055869579315E-2</v>
      </c>
      <c r="G71" s="53">
        <v>3.3133744727820158E-3</v>
      </c>
    </row>
    <row r="72" spans="1:11" x14ac:dyDescent="0.2">
      <c r="A72" s="1"/>
      <c r="B72" s="1"/>
      <c r="C72" s="1"/>
      <c r="D72" s="1"/>
      <c r="E72" s="1"/>
      <c r="F72" s="1"/>
      <c r="G72" s="1"/>
    </row>
    <row r="73" spans="1:11" x14ac:dyDescent="0.2">
      <c r="A73" s="194" t="s">
        <v>104</v>
      </c>
      <c r="B73" s="192" t="s">
        <v>277</v>
      </c>
      <c r="C73" s="193"/>
      <c r="D73" s="192" t="s">
        <v>278</v>
      </c>
      <c r="E73" s="193"/>
      <c r="F73" s="192" t="s">
        <v>279</v>
      </c>
      <c r="G73" s="193"/>
    </row>
    <row r="74" spans="1:11" x14ac:dyDescent="0.2">
      <c r="A74" s="195"/>
      <c r="B74" s="13" t="s">
        <v>228</v>
      </c>
      <c r="C74" s="56" t="s">
        <v>4</v>
      </c>
      <c r="D74" s="13" t="s">
        <v>228</v>
      </c>
      <c r="E74" s="56" t="s">
        <v>4</v>
      </c>
      <c r="F74" s="13" t="s">
        <v>228</v>
      </c>
      <c r="G74" s="56" t="s">
        <v>4</v>
      </c>
    </row>
    <row r="75" spans="1:11" x14ac:dyDescent="0.2">
      <c r="A75" s="46" t="s">
        <v>313</v>
      </c>
      <c r="B75" s="67">
        <v>0.996</v>
      </c>
      <c r="C75" s="54">
        <v>0.996</v>
      </c>
      <c r="D75" s="54">
        <v>0.996</v>
      </c>
      <c r="E75" s="54">
        <v>0.996</v>
      </c>
      <c r="F75" s="54">
        <v>0.999</v>
      </c>
      <c r="G75" s="54">
        <v>0.999</v>
      </c>
    </row>
    <row r="76" spans="1:11" x14ac:dyDescent="0.2">
      <c r="A76" s="36" t="s">
        <v>314</v>
      </c>
      <c r="B76" s="110">
        <v>-3.4</v>
      </c>
      <c r="C76" s="110">
        <v>-3.4</v>
      </c>
      <c r="D76" s="166">
        <v>-3.4</v>
      </c>
      <c r="E76" s="166">
        <v>-3.4</v>
      </c>
      <c r="F76" s="166">
        <v>-3.3780000000000001</v>
      </c>
      <c r="G76" s="166">
        <v>-3.3780000000000001</v>
      </c>
    </row>
    <row r="77" spans="1:11" x14ac:dyDescent="0.2">
      <c r="A77" s="36" t="s">
        <v>301</v>
      </c>
      <c r="B77" s="169">
        <v>28.493268394470213</v>
      </c>
      <c r="C77" s="169">
        <v>28.493268394470213</v>
      </c>
      <c r="D77" s="52">
        <v>28.493268394470213</v>
      </c>
      <c r="E77" s="52">
        <v>28.493268394470213</v>
      </c>
      <c r="F77" s="52">
        <v>28.302617454528807</v>
      </c>
      <c r="G77" s="52">
        <v>28.302617454528807</v>
      </c>
    </row>
    <row r="78" spans="1:11" x14ac:dyDescent="0.2">
      <c r="A78" s="37" t="s">
        <v>300</v>
      </c>
      <c r="B78" s="170">
        <f>10^(-1/B76)-1</f>
        <v>0.96841944728661211</v>
      </c>
      <c r="C78" s="171">
        <f t="shared" ref="C78:G78" si="10">10^(-1/C76)-1</f>
        <v>0.96841944728661211</v>
      </c>
      <c r="D78" s="170">
        <f t="shared" si="10"/>
        <v>0.96841944728661211</v>
      </c>
      <c r="E78" s="170">
        <f t="shared" si="10"/>
        <v>0.96841944728661211</v>
      </c>
      <c r="F78" s="170">
        <f t="shared" si="10"/>
        <v>0.97712057534992924</v>
      </c>
      <c r="G78" s="171">
        <f t="shared" si="10"/>
        <v>0.97712057534992924</v>
      </c>
    </row>
    <row r="79" spans="1:11" x14ac:dyDescent="0.2">
      <c r="A79" s="50" t="s">
        <v>5</v>
      </c>
      <c r="B79" s="52">
        <v>0.19116170329387344</v>
      </c>
      <c r="C79" s="52">
        <v>3.3409713903151191E-3</v>
      </c>
      <c r="D79" s="83">
        <v>0.21672224730826811</v>
      </c>
      <c r="E79" s="52">
        <v>3.8027326218685979E-3</v>
      </c>
      <c r="F79" s="52">
        <v>0.22105467948766017</v>
      </c>
      <c r="G79" s="52">
        <v>7.5977452920287531E-3</v>
      </c>
    </row>
    <row r="80" spans="1:11" x14ac:dyDescent="0.2">
      <c r="A80" s="66" t="s">
        <v>302</v>
      </c>
      <c r="B80" s="88">
        <v>21.764351539322099</v>
      </c>
      <c r="C80" s="74">
        <v>21.764351539322099</v>
      </c>
      <c r="D80" s="74">
        <v>21.646499757087266</v>
      </c>
      <c r="E80" s="74">
        <v>21.646499757087266</v>
      </c>
      <c r="F80" s="74">
        <v>22.278831150937418</v>
      </c>
      <c r="G80" s="74">
        <v>22.278831150937418</v>
      </c>
    </row>
    <row r="81" spans="1:7" x14ac:dyDescent="0.2">
      <c r="A81" s="165" t="s">
        <v>209</v>
      </c>
      <c r="B81" s="169">
        <v>95.300064086914062</v>
      </c>
      <c r="C81" s="52">
        <v>95.300064086914062</v>
      </c>
      <c r="D81" s="52">
        <v>103.21800994873047</v>
      </c>
      <c r="E81" s="52">
        <v>103.21800994873047</v>
      </c>
      <c r="F81" s="52">
        <v>60.707237243652344</v>
      </c>
      <c r="G81" s="52">
        <v>60.707237243652344</v>
      </c>
    </row>
    <row r="82" spans="1:7" x14ac:dyDescent="0.2">
      <c r="A82" s="165" t="s">
        <v>304</v>
      </c>
      <c r="B82" s="169">
        <v>5.8976402282714844</v>
      </c>
      <c r="C82" s="52">
        <v>5.8976402282714844</v>
      </c>
      <c r="D82" s="52">
        <v>2.0660884380340576</v>
      </c>
      <c r="E82" s="52">
        <v>2.0660884380340576</v>
      </c>
      <c r="F82" s="52">
        <v>5.4361209869384766</v>
      </c>
      <c r="G82" s="52">
        <v>5.4361209869384766</v>
      </c>
    </row>
    <row r="83" spans="1:7" x14ac:dyDescent="0.2">
      <c r="A83" s="168" t="s">
        <v>303</v>
      </c>
      <c r="B83" s="184">
        <v>23.66915603500393</v>
      </c>
      <c r="C83" s="75">
        <v>29.644751693529354</v>
      </c>
      <c r="D83" s="75">
        <v>23.365995399334928</v>
      </c>
      <c r="E83" s="75">
        <v>29.335741596853975</v>
      </c>
      <c r="F83" s="75">
        <v>23.958162622524078</v>
      </c>
      <c r="G83" s="75">
        <v>28.902929634333717</v>
      </c>
    </row>
    <row r="84" spans="1:7" x14ac:dyDescent="0.2">
      <c r="A84" s="165" t="s">
        <v>315</v>
      </c>
      <c r="B84" s="169">
        <v>26.2335205078125</v>
      </c>
      <c r="C84" s="52">
        <v>0.45848849415779114</v>
      </c>
      <c r="D84" s="52">
        <v>32.2122802734375</v>
      </c>
      <c r="E84" s="52">
        <v>0.56521511077880859</v>
      </c>
      <c r="F84" s="52">
        <v>19.324251174926758</v>
      </c>
      <c r="G84" s="52">
        <v>0.66418290138244629</v>
      </c>
    </row>
    <row r="85" spans="1:7" x14ac:dyDescent="0.2">
      <c r="A85" s="47" t="s">
        <v>293</v>
      </c>
      <c r="B85" s="89">
        <v>0.10153546929359436</v>
      </c>
      <c r="C85" s="53">
        <v>4.642530158162117E-2</v>
      </c>
      <c r="D85" s="53">
        <v>1.7242821455001831</v>
      </c>
      <c r="E85" s="53">
        <v>1.925689575728029E-4</v>
      </c>
      <c r="F85" s="53">
        <v>1.1076407432556152</v>
      </c>
      <c r="G85" s="53">
        <v>1.8012804910540581E-2</v>
      </c>
    </row>
    <row r="86" spans="1:7" x14ac:dyDescent="0.2">
      <c r="A86" s="1"/>
      <c r="B86" s="1"/>
      <c r="C86" s="1"/>
      <c r="D86" s="1"/>
      <c r="E86" s="1"/>
      <c r="F86" s="1"/>
      <c r="G86" s="1"/>
    </row>
    <row r="87" spans="1:7" x14ac:dyDescent="0.2">
      <c r="A87" s="190" t="s">
        <v>284</v>
      </c>
      <c r="B87" s="192" t="s">
        <v>10</v>
      </c>
      <c r="C87" s="193"/>
      <c r="D87" s="192" t="s">
        <v>11</v>
      </c>
      <c r="E87" s="193"/>
      <c r="F87" s="1"/>
      <c r="G87" s="1"/>
    </row>
    <row r="88" spans="1:7" x14ac:dyDescent="0.2">
      <c r="A88" s="191"/>
      <c r="B88" s="13" t="s">
        <v>3</v>
      </c>
      <c r="C88" s="56" t="s">
        <v>4</v>
      </c>
      <c r="D88" s="25" t="s">
        <v>3</v>
      </c>
      <c r="E88" s="56" t="s">
        <v>4</v>
      </c>
      <c r="F88" s="1"/>
      <c r="G88" s="1"/>
    </row>
    <row r="89" spans="1:7" x14ac:dyDescent="0.2">
      <c r="A89" s="2" t="s">
        <v>2</v>
      </c>
      <c r="B89" s="147">
        <f>AVERAGE(B9,D9,F9)</f>
        <v>0.14928390426762014</v>
      </c>
      <c r="C89" s="147">
        <f>AVERAGE(C9,E9,G9)</f>
        <v>5.6170385592926751E-3</v>
      </c>
      <c r="D89" s="147">
        <f>_xlfn.STDEV.S(B9,D9,F9)/SQRT(COUNT(B9,D9,F9))</f>
        <v>2.3966848679237537E-2</v>
      </c>
      <c r="E89" s="147">
        <f>_xlfn.STDEV.S(C9,E9,G9)/SQRT(COUNT(C9,E9,G9))</f>
        <v>9.2197656077077012E-4</v>
      </c>
      <c r="F89" s="1"/>
      <c r="G89" s="1"/>
    </row>
    <row r="90" spans="1:7" x14ac:dyDescent="0.2">
      <c r="A90" s="4" t="s">
        <v>82</v>
      </c>
      <c r="B90" s="147">
        <f>AVERAGE(B23,D23,F23)</f>
        <v>0.12517939246328827</v>
      </c>
      <c r="C90" s="147">
        <f>AVERAGE(C23,E23,G23)</f>
        <v>6.3299691403463287E-3</v>
      </c>
      <c r="D90" s="147">
        <f>_xlfn.STDEV.S(B23,D23,F23)/SQRT(COUNT(B23,D23,F23))</f>
        <v>7.6011852118158564E-3</v>
      </c>
      <c r="E90" s="147">
        <f>_xlfn.STDEV.S(C23,E23,G23)/SQRT(COUNT(C23,E23,G23))</f>
        <v>1.7260805847890603E-3</v>
      </c>
      <c r="F90" s="1"/>
      <c r="G90" s="1"/>
    </row>
    <row r="91" spans="1:7" x14ac:dyDescent="0.2">
      <c r="A91" s="4" t="s">
        <v>115</v>
      </c>
      <c r="B91" s="147">
        <f>AVERAGE(B37,D37,F37)</f>
        <v>0.11382958588646275</v>
      </c>
      <c r="C91" s="147">
        <f>AVERAGE(C37,E37,G37)</f>
        <v>4.1454686022351405E-3</v>
      </c>
      <c r="D91" s="147">
        <f>_xlfn.STDEV.S(B37,D37,F37)/SQRT(COUNT(B37,D37,F37))</f>
        <v>1.547008582347782E-2</v>
      </c>
      <c r="E91" s="147">
        <f>_xlfn.STDEV.S(C37,E37,G37)/SQRT(COUNT(C37,E37,G37))</f>
        <v>5.0262616870504846E-4</v>
      </c>
      <c r="F91" s="1"/>
      <c r="G91" s="1"/>
    </row>
    <row r="92" spans="1:7" x14ac:dyDescent="0.2">
      <c r="A92" s="4" t="s">
        <v>6</v>
      </c>
      <c r="B92" s="147">
        <f>AVERAGE(B51,D51,F51)</f>
        <v>0.30917675510770609</v>
      </c>
      <c r="C92" s="147">
        <f>AVERAGE(C51,E51,G51)</f>
        <v>1.5010152968166443E-2</v>
      </c>
      <c r="D92" s="147">
        <f>_xlfn.STDEV.S(B51,D51,F51)/SQRT(COUNT(B51,D51,F51))</f>
        <v>1.085968961634212E-2</v>
      </c>
      <c r="E92" s="147">
        <f>_xlfn.STDEV.S(C51,E51,G51)/SQRT(COUNT(C51,E51,G51))</f>
        <v>3.289932683838032E-3</v>
      </c>
      <c r="F92" s="1"/>
      <c r="G92" s="1"/>
    </row>
    <row r="93" spans="1:7" x14ac:dyDescent="0.2">
      <c r="A93" s="4" t="s">
        <v>85</v>
      </c>
      <c r="B93" s="147">
        <f>AVERAGE(B65,D65,F65)</f>
        <v>0.20732540993295953</v>
      </c>
      <c r="C93" s="147">
        <f>AVERAGE(C65,E65,G65)</f>
        <v>3.7926394574703108E-3</v>
      </c>
      <c r="D93" s="147">
        <f>_xlfn.STDEV.S(B65,D65,F65)/SQRT(COUNT(B65,D65,F65))</f>
        <v>1.4249707867681932E-2</v>
      </c>
      <c r="E93" s="147">
        <f>_xlfn.STDEV.S(C65,E65,G65)/SQRT(COUNT(C65,E65,G65))</f>
        <v>5.3411108606964868E-4</v>
      </c>
      <c r="F93" s="1"/>
      <c r="G93" s="1"/>
    </row>
    <row r="94" spans="1:7" x14ac:dyDescent="0.2">
      <c r="A94" s="4" t="s">
        <v>104</v>
      </c>
      <c r="B94" s="147">
        <f>AVERAGE(B79,D79,F79)</f>
        <v>0.20964621002993389</v>
      </c>
      <c r="C94" s="147">
        <f>AVERAGE(C79,E79,G79)</f>
        <v>4.9138164347374896E-3</v>
      </c>
      <c r="D94" s="147">
        <f>_xlfn.STDEV.S(B79,D79,F79)/SQRT(COUNT(B79,D79,F79))</f>
        <v>9.3264897666781466E-3</v>
      </c>
      <c r="E94" s="147">
        <f>_xlfn.STDEV.S(C79,E79,G79)/SQRT(COUNT(C79,E79,G79))</f>
        <v>1.348568554924324E-3</v>
      </c>
      <c r="F94" s="1"/>
      <c r="G94" s="1"/>
    </row>
    <row r="95" spans="1:7" x14ac:dyDescent="0.2">
      <c r="A95" s="1"/>
      <c r="B95" s="1"/>
      <c r="C95" s="1"/>
    </row>
    <row r="96" spans="1:7" x14ac:dyDescent="0.2">
      <c r="A96" s="188" t="s">
        <v>259</v>
      </c>
      <c r="B96" s="189"/>
      <c r="C96" s="1"/>
      <c r="D96" s="1"/>
    </row>
    <row r="97" spans="1:4" ht="17" thickBot="1" x14ac:dyDescent="0.25">
      <c r="A97" s="8"/>
      <c r="B97" s="115" t="s">
        <v>13</v>
      </c>
      <c r="C97" s="1"/>
      <c r="D97" s="1"/>
    </row>
    <row r="98" spans="1:4" x14ac:dyDescent="0.2">
      <c r="A98" s="9" t="s">
        <v>90</v>
      </c>
      <c r="B98" s="118">
        <f>_xlfn.T.TEST(_xlfn.VSTACK(B9,D9,F9),_xlfn.VSTACK(B23,D23,F23),2,2)</f>
        <v>0.39200753004227201</v>
      </c>
      <c r="C98" s="1"/>
      <c r="D98" s="1"/>
    </row>
    <row r="99" spans="1:4" x14ac:dyDescent="0.2">
      <c r="A99" s="9" t="s">
        <v>116</v>
      </c>
      <c r="B99" s="118">
        <f>_xlfn.T.TEST(_xlfn.VSTACK(B9,D9,F9),_xlfn.VSTACK(B37,D37,F37),2,2)</f>
        <v>0.28179171574958922</v>
      </c>
      <c r="C99" s="1"/>
      <c r="D99" s="1"/>
    </row>
    <row r="100" spans="1:4" x14ac:dyDescent="0.2">
      <c r="A100" s="9" t="s">
        <v>14</v>
      </c>
      <c r="B100" s="118">
        <f>_xlfn.T.TEST(_xlfn.VSTACK(B9,D9,F9),_xlfn.VSTACK(B51,D51,F51),2,2)</f>
        <v>3.7057215864909083E-3</v>
      </c>
      <c r="C100" s="1"/>
      <c r="D100" s="1"/>
    </row>
    <row r="101" spans="1:4" x14ac:dyDescent="0.2">
      <c r="A101" s="9" t="s">
        <v>117</v>
      </c>
      <c r="B101" s="118">
        <f>_xlfn.T.TEST(_xlfn.VSTACK(B9,D9,F9),_xlfn.VSTACK(B65,D65,F65),2,2)</f>
        <v>0.10583047163314903</v>
      </c>
      <c r="D101" s="1"/>
    </row>
    <row r="102" spans="1:4" x14ac:dyDescent="0.2">
      <c r="A102" s="9" t="s">
        <v>118</v>
      </c>
      <c r="B102" s="118">
        <f>_xlfn.T.TEST(_xlfn.VSTACK(B9,D9,F9),_xlfn.VSTACK(B79,D79,F79),2,2)</f>
        <v>7.8762500397042634E-2</v>
      </c>
      <c r="D102" s="1"/>
    </row>
    <row r="103" spans="1:4" x14ac:dyDescent="0.2">
      <c r="A103" s="9" t="s">
        <v>119</v>
      </c>
      <c r="B103" s="118">
        <f>_xlfn.T.TEST(_xlfn.VSTACK(B51,D51,F51),_xlfn.VSTACK(B65,D65,F65),2,2)</f>
        <v>4.7270551561239714E-3</v>
      </c>
      <c r="D103" s="1"/>
    </row>
    <row r="104" spans="1:4" x14ac:dyDescent="0.2">
      <c r="A104" s="11" t="s">
        <v>138</v>
      </c>
      <c r="B104" s="148">
        <f>_xlfn.T.TEST(_xlfn.VSTACK(B79,D79,F79),_xlfn.VSTACK(B51,D51,F51),2,2)</f>
        <v>2.2482346482083759E-3</v>
      </c>
      <c r="D104" s="1"/>
    </row>
  </sheetData>
  <mergeCells count="29">
    <mergeCell ref="A96:B96"/>
    <mergeCell ref="A87:A88"/>
    <mergeCell ref="B87:C87"/>
    <mergeCell ref="D87:E87"/>
    <mergeCell ref="A73:A74"/>
    <mergeCell ref="B73:C73"/>
    <mergeCell ref="D73:E73"/>
    <mergeCell ref="F73:G73"/>
    <mergeCell ref="A45:A46"/>
    <mergeCell ref="B45:C45"/>
    <mergeCell ref="D45:E45"/>
    <mergeCell ref="F45:G45"/>
    <mergeCell ref="A59:A60"/>
    <mergeCell ref="B59:C59"/>
    <mergeCell ref="D59:E59"/>
    <mergeCell ref="F59:G59"/>
    <mergeCell ref="A17:A18"/>
    <mergeCell ref="B17:C17"/>
    <mergeCell ref="D17:E17"/>
    <mergeCell ref="F17:G17"/>
    <mergeCell ref="A31:A32"/>
    <mergeCell ref="B31:C31"/>
    <mergeCell ref="D31:E31"/>
    <mergeCell ref="F31:G31"/>
    <mergeCell ref="A2:G2"/>
    <mergeCell ref="A3:A4"/>
    <mergeCell ref="B3:C3"/>
    <mergeCell ref="D3:E3"/>
    <mergeCell ref="F3:G3"/>
  </mergeCells>
  <phoneticPr fontId="7"/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3978-ED3B-244E-B3D3-4E0F84149F83}">
  <dimension ref="A1:G40"/>
  <sheetViews>
    <sheetView zoomScaleNormal="100" workbookViewId="0"/>
  </sheetViews>
  <sheetFormatPr baseColWidth="10" defaultColWidth="10.83203125" defaultRowHeight="16" x14ac:dyDescent="0.2"/>
  <cols>
    <col min="6" max="6" width="13" customWidth="1"/>
  </cols>
  <sheetData>
    <row r="1" spans="1:7" x14ac:dyDescent="0.2">
      <c r="A1" s="3" t="s">
        <v>234</v>
      </c>
      <c r="B1" s="1"/>
      <c r="C1" s="1"/>
      <c r="D1" s="1"/>
      <c r="E1" s="1"/>
      <c r="F1" s="1"/>
      <c r="G1" s="1"/>
    </row>
    <row r="2" spans="1:7" x14ac:dyDescent="0.2">
      <c r="A2" s="196" t="s">
        <v>237</v>
      </c>
      <c r="B2" s="196"/>
      <c r="C2" s="196"/>
      <c r="D2" s="196"/>
      <c r="E2" s="196"/>
      <c r="F2" s="196"/>
      <c r="G2" s="1"/>
    </row>
    <row r="3" spans="1:7" x14ac:dyDescent="0.2">
      <c r="A3" s="22" t="s">
        <v>233</v>
      </c>
      <c r="B3" s="79" t="s">
        <v>277</v>
      </c>
      <c r="C3" s="79" t="s">
        <v>278</v>
      </c>
      <c r="D3" s="79" t="s">
        <v>279</v>
      </c>
      <c r="E3" s="79" t="s">
        <v>10</v>
      </c>
      <c r="F3" s="79" t="s">
        <v>291</v>
      </c>
      <c r="G3" s="1"/>
    </row>
    <row r="4" spans="1:7" x14ac:dyDescent="0.2">
      <c r="A4" s="79" t="s">
        <v>121</v>
      </c>
      <c r="B4" s="23">
        <v>9.3067992771592167E-3</v>
      </c>
      <c r="C4" s="23">
        <v>1.120426941634602E-2</v>
      </c>
      <c r="D4" s="23">
        <v>4.0017285573058182E-3</v>
      </c>
      <c r="E4" s="39">
        <f>AVERAGE(B4:D4)</f>
        <v>8.1709324169370184E-3</v>
      </c>
      <c r="F4" s="39">
        <f>STDEV(B4:D4)</f>
        <v>3.7332015549189366E-3</v>
      </c>
      <c r="G4" s="1"/>
    </row>
    <row r="5" spans="1:7" x14ac:dyDescent="0.2">
      <c r="A5" s="79" t="s">
        <v>122</v>
      </c>
      <c r="B5" s="23">
        <v>0.20472242175003613</v>
      </c>
      <c r="C5" s="23">
        <v>0.21329068482858723</v>
      </c>
      <c r="D5" s="23">
        <v>0.18397135046039176</v>
      </c>
      <c r="E5" s="39">
        <f t="shared" ref="E5:E8" si="0">AVERAGE(B5:D5)</f>
        <v>0.20066148567967171</v>
      </c>
      <c r="F5" s="39">
        <f t="shared" ref="F5:F8" si="1">STDEV(B5:D5)</f>
        <v>1.5075617508885074E-2</v>
      </c>
      <c r="G5" s="1"/>
    </row>
    <row r="6" spans="1:7" x14ac:dyDescent="0.2">
      <c r="A6" s="79" t="s">
        <v>123</v>
      </c>
      <c r="B6" s="23">
        <v>0.26490542909676595</v>
      </c>
      <c r="C6" s="23">
        <v>0.24937669492633235</v>
      </c>
      <c r="D6" s="23">
        <v>0.24247688141828028</v>
      </c>
      <c r="E6" s="39">
        <f t="shared" si="0"/>
        <v>0.2522530018137929</v>
      </c>
      <c r="F6" s="39">
        <f t="shared" si="1"/>
        <v>1.1487593034429184E-2</v>
      </c>
      <c r="G6" s="1"/>
    </row>
    <row r="7" spans="1:7" x14ac:dyDescent="0.2">
      <c r="A7" s="79" t="s">
        <v>124</v>
      </c>
      <c r="B7" s="23">
        <v>0.29183854105779983</v>
      </c>
      <c r="C7" s="23">
        <v>0.27873384880286328</v>
      </c>
      <c r="D7" s="23">
        <v>0.26895762413428809</v>
      </c>
      <c r="E7" s="39">
        <f t="shared" si="0"/>
        <v>0.27984333799831712</v>
      </c>
      <c r="F7" s="39">
        <f t="shared" si="1"/>
        <v>1.1480736671541727E-2</v>
      </c>
      <c r="G7" s="1"/>
    </row>
    <row r="8" spans="1:7" x14ac:dyDescent="0.2">
      <c r="A8" s="79" t="s">
        <v>125</v>
      </c>
      <c r="B8" s="23">
        <v>0.29655258610122315</v>
      </c>
      <c r="C8" s="23">
        <v>0.29541505211894831</v>
      </c>
      <c r="D8" s="23">
        <v>0.29842732278780298</v>
      </c>
      <c r="E8" s="39">
        <f t="shared" si="0"/>
        <v>0.29679832033599146</v>
      </c>
      <c r="F8" s="39">
        <f t="shared" si="1"/>
        <v>1.521095865227907E-3</v>
      </c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96" t="s">
        <v>238</v>
      </c>
      <c r="B10" s="196"/>
      <c r="C10" s="196"/>
      <c r="D10" s="196"/>
      <c r="E10" s="196"/>
      <c r="F10" s="196"/>
      <c r="G10" s="1"/>
    </row>
    <row r="11" spans="1:7" x14ac:dyDescent="0.2">
      <c r="A11" s="22" t="s">
        <v>233</v>
      </c>
      <c r="B11" s="79" t="s">
        <v>277</v>
      </c>
      <c r="C11" s="79" t="s">
        <v>278</v>
      </c>
      <c r="D11" s="79" t="s">
        <v>279</v>
      </c>
      <c r="E11" s="79" t="s">
        <v>10</v>
      </c>
      <c r="F11" s="79" t="s">
        <v>291</v>
      </c>
      <c r="G11" s="1"/>
    </row>
    <row r="12" spans="1:7" x14ac:dyDescent="0.2">
      <c r="A12" s="79" t="s">
        <v>121</v>
      </c>
      <c r="B12" s="23">
        <v>5.5282737493291909E-3</v>
      </c>
      <c r="C12" s="23">
        <v>3.6049615894520825E-3</v>
      </c>
      <c r="D12" s="23">
        <v>1.5902624362820526E-3</v>
      </c>
      <c r="E12" s="39">
        <f>AVERAGE(B12:D12)</f>
        <v>3.5744992583544421E-3</v>
      </c>
      <c r="F12" s="39">
        <f>STDEV(B12:D12)</f>
        <v>1.9691823787129858E-3</v>
      </c>
      <c r="G12" s="1"/>
    </row>
    <row r="13" spans="1:7" x14ac:dyDescent="0.2">
      <c r="A13" s="79" t="s">
        <v>122</v>
      </c>
      <c r="B13" s="23">
        <v>0.16827133984438131</v>
      </c>
      <c r="C13" s="23">
        <v>0.16088619887153213</v>
      </c>
      <c r="D13" s="23">
        <v>0.19051357349848322</v>
      </c>
      <c r="E13" s="39">
        <f t="shared" ref="E13:E16" si="2">AVERAGE(B13:D13)</f>
        <v>0.17322370407146556</v>
      </c>
      <c r="F13" s="39">
        <f t="shared" ref="F13:F16" si="3">STDEV(B13:D13)</f>
        <v>1.5422054512927389E-2</v>
      </c>
      <c r="G13" s="1"/>
    </row>
    <row r="14" spans="1:7" x14ac:dyDescent="0.2">
      <c r="A14" s="79" t="s">
        <v>123</v>
      </c>
      <c r="B14" s="23">
        <v>0.23843884512243502</v>
      </c>
      <c r="C14" s="23">
        <v>0.22089856189869597</v>
      </c>
      <c r="D14" s="23">
        <v>0.23736688634203132</v>
      </c>
      <c r="E14" s="39">
        <f t="shared" si="2"/>
        <v>0.23223476445438743</v>
      </c>
      <c r="F14" s="39">
        <f t="shared" si="3"/>
        <v>9.8320593058865546E-3</v>
      </c>
      <c r="G14" s="1"/>
    </row>
    <row r="15" spans="1:7" x14ac:dyDescent="0.2">
      <c r="A15" s="79" t="s">
        <v>124</v>
      </c>
      <c r="B15" s="23">
        <v>0.26607313333976002</v>
      </c>
      <c r="C15" s="23">
        <v>0.25001556811152581</v>
      </c>
      <c r="D15" s="23">
        <v>0.27118388776520203</v>
      </c>
      <c r="E15" s="39">
        <f t="shared" si="2"/>
        <v>0.26242419640549591</v>
      </c>
      <c r="F15" s="39">
        <f t="shared" si="3"/>
        <v>1.1045836084368219E-2</v>
      </c>
      <c r="G15" s="1"/>
    </row>
    <row r="16" spans="1:7" x14ac:dyDescent="0.2">
      <c r="A16" s="79" t="s">
        <v>125</v>
      </c>
      <c r="B16" s="23">
        <v>0.29824322924757907</v>
      </c>
      <c r="C16" s="23">
        <v>0.25965959572386066</v>
      </c>
      <c r="D16" s="23">
        <v>0.27281024944623161</v>
      </c>
      <c r="E16" s="39">
        <f t="shared" si="2"/>
        <v>0.27690435813922382</v>
      </c>
      <c r="F16" s="39">
        <f t="shared" si="3"/>
        <v>1.9614930243711734E-2</v>
      </c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96" t="s">
        <v>239</v>
      </c>
      <c r="B18" s="196"/>
      <c r="C18" s="196"/>
      <c r="D18" s="196"/>
      <c r="E18" s="196"/>
      <c r="F18" s="196"/>
      <c r="G18" s="1"/>
    </row>
    <row r="19" spans="1:7" x14ac:dyDescent="0.2">
      <c r="A19" s="22" t="s">
        <v>233</v>
      </c>
      <c r="B19" s="79" t="s">
        <v>277</v>
      </c>
      <c r="C19" s="79" t="s">
        <v>278</v>
      </c>
      <c r="D19" s="79" t="s">
        <v>279</v>
      </c>
      <c r="E19" s="79" t="s">
        <v>10</v>
      </c>
      <c r="F19" s="79" t="s">
        <v>291</v>
      </c>
      <c r="G19" s="1"/>
    </row>
    <row r="20" spans="1:7" x14ac:dyDescent="0.2">
      <c r="A20" s="79" t="s">
        <v>121</v>
      </c>
      <c r="B20" s="23">
        <v>8.5090702401710971E-3</v>
      </c>
      <c r="C20" s="23">
        <v>7.2465431366055362E-3</v>
      </c>
      <c r="D20" s="23">
        <v>3.3931116262291101E-3</v>
      </c>
      <c r="E20" s="39">
        <f>AVERAGE(B20:D20)</f>
        <v>6.3829083343352475E-3</v>
      </c>
      <c r="F20" s="39">
        <f>STDEV(B20:D20)</f>
        <v>2.665081037916323E-3</v>
      </c>
      <c r="G20" s="1"/>
    </row>
    <row r="21" spans="1:7" x14ac:dyDescent="0.2">
      <c r="A21" s="79" t="s">
        <v>122</v>
      </c>
      <c r="B21" s="23">
        <v>0.15171788396926961</v>
      </c>
      <c r="C21" s="23">
        <v>0.21070255481310551</v>
      </c>
      <c r="D21" s="23">
        <v>0.11492760899468957</v>
      </c>
      <c r="E21" s="39">
        <f t="shared" ref="E21:E24" si="4">AVERAGE(B21:D21)</f>
        <v>0.15911601592568822</v>
      </c>
      <c r="F21" s="39">
        <f t="shared" ref="F21:F24" si="5">STDEV(B21:D21)</f>
        <v>4.8314173168580284E-2</v>
      </c>
      <c r="G21" s="1"/>
    </row>
    <row r="22" spans="1:7" x14ac:dyDescent="0.2">
      <c r="A22" s="79" t="s">
        <v>123</v>
      </c>
      <c r="B22" s="23">
        <v>0.17555961764859956</v>
      </c>
      <c r="C22" s="23">
        <v>0.23430375706729889</v>
      </c>
      <c r="D22" s="23">
        <v>0.16546881317611334</v>
      </c>
      <c r="E22" s="39">
        <f t="shared" si="4"/>
        <v>0.19177739596400392</v>
      </c>
      <c r="F22" s="39">
        <f t="shared" si="5"/>
        <v>3.717290175976809E-2</v>
      </c>
      <c r="G22" s="1"/>
    </row>
    <row r="23" spans="1:7" x14ac:dyDescent="0.2">
      <c r="A23" s="79" t="s">
        <v>124</v>
      </c>
      <c r="B23" s="23">
        <v>0.1805520223861613</v>
      </c>
      <c r="C23" s="23">
        <v>0.23882920147711753</v>
      </c>
      <c r="D23" s="23">
        <v>0.17543139772421432</v>
      </c>
      <c r="E23" s="39">
        <f t="shared" si="4"/>
        <v>0.19827087386249773</v>
      </c>
      <c r="F23" s="39">
        <f t="shared" si="5"/>
        <v>3.52177320877319E-2</v>
      </c>
      <c r="G23" s="1"/>
    </row>
    <row r="24" spans="1:7" x14ac:dyDescent="0.2">
      <c r="A24" s="79" t="s">
        <v>125</v>
      </c>
      <c r="B24" s="23">
        <v>0.18077720839433872</v>
      </c>
      <c r="C24" s="23">
        <v>0.21006790849118723</v>
      </c>
      <c r="D24" s="23">
        <v>0.19446859757373422</v>
      </c>
      <c r="E24" s="39">
        <f t="shared" si="4"/>
        <v>0.19510457148642005</v>
      </c>
      <c r="F24" s="39">
        <f t="shared" si="5"/>
        <v>1.465570282020255E-2</v>
      </c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96" t="s">
        <v>240</v>
      </c>
      <c r="B26" s="196"/>
      <c r="C26" s="196"/>
      <c r="D26" s="196"/>
      <c r="E26" s="196"/>
      <c r="F26" s="196"/>
      <c r="G26" s="1"/>
    </row>
    <row r="27" spans="1:7" x14ac:dyDescent="0.2">
      <c r="A27" s="22" t="s">
        <v>233</v>
      </c>
      <c r="B27" s="79" t="s">
        <v>277</v>
      </c>
      <c r="C27" s="79" t="s">
        <v>278</v>
      </c>
      <c r="D27" s="79" t="s">
        <v>279</v>
      </c>
      <c r="E27" s="79" t="s">
        <v>10</v>
      </c>
      <c r="F27" s="79" t="s">
        <v>291</v>
      </c>
      <c r="G27" s="1"/>
    </row>
    <row r="28" spans="1:7" x14ac:dyDescent="0.2">
      <c r="A28" s="79" t="s">
        <v>121</v>
      </c>
      <c r="B28" s="23">
        <v>8.7730077961462906E-3</v>
      </c>
      <c r="C28" s="23">
        <v>6.077546001181296E-3</v>
      </c>
      <c r="D28" s="23">
        <v>3.4500143860584573E-3</v>
      </c>
      <c r="E28" s="39">
        <f>AVERAGE(B28:D28)</f>
        <v>6.1001893944620149E-3</v>
      </c>
      <c r="F28" s="39">
        <f>STDEV(B28:D28)</f>
        <v>2.6615689458295202E-3</v>
      </c>
      <c r="G28" s="1"/>
    </row>
    <row r="29" spans="1:7" x14ac:dyDescent="0.2">
      <c r="A29" s="79" t="s">
        <v>122</v>
      </c>
      <c r="B29" s="23">
        <v>3.9232133187517915E-3</v>
      </c>
      <c r="C29" s="23">
        <v>1.5722130424993611E-3</v>
      </c>
      <c r="D29" s="23">
        <v>2.7904580644238061E-3</v>
      </c>
      <c r="E29" s="39">
        <f t="shared" ref="E29:E32" si="6">AVERAGE(B29:D29)</f>
        <v>2.7619614752249864E-3</v>
      </c>
      <c r="F29" s="39">
        <f t="shared" ref="F29:F32" si="7">STDEV(B29:D29)</f>
        <v>1.1757591659994516E-3</v>
      </c>
      <c r="G29" s="1"/>
    </row>
    <row r="30" spans="1:7" x14ac:dyDescent="0.2">
      <c r="A30" s="79" t="s">
        <v>123</v>
      </c>
      <c r="B30" s="23">
        <v>3.5658036016894845E-3</v>
      </c>
      <c r="C30" s="23">
        <v>1.327154371855672E-3</v>
      </c>
      <c r="D30" s="23">
        <v>2.0381811199109735E-3</v>
      </c>
      <c r="E30" s="39">
        <f t="shared" si="6"/>
        <v>2.3103796978187099E-3</v>
      </c>
      <c r="F30" s="39">
        <f t="shared" si="7"/>
        <v>1.1438778968579321E-3</v>
      </c>
      <c r="G30" s="1"/>
    </row>
    <row r="31" spans="1:7" x14ac:dyDescent="0.2">
      <c r="A31" s="79" t="s">
        <v>124</v>
      </c>
      <c r="B31" s="23">
        <v>3.8445243438831127E-3</v>
      </c>
      <c r="C31" s="23">
        <v>4.841992177156388E-4</v>
      </c>
      <c r="D31" s="23">
        <v>2.2465879003902129E-3</v>
      </c>
      <c r="E31" s="39">
        <f t="shared" si="6"/>
        <v>2.1917704873296549E-3</v>
      </c>
      <c r="F31" s="39">
        <f t="shared" si="7"/>
        <v>1.6808331118731267E-3</v>
      </c>
      <c r="G31" s="1"/>
    </row>
    <row r="32" spans="1:7" x14ac:dyDescent="0.2">
      <c r="A32" s="79" t="s">
        <v>125</v>
      </c>
      <c r="B32" s="23">
        <v>3.9716013989162906E-3</v>
      </c>
      <c r="C32" s="23">
        <v>8.1891257030795416E-5</v>
      </c>
      <c r="D32" s="23">
        <v>2.3508249823596724E-3</v>
      </c>
      <c r="E32" s="39">
        <f t="shared" si="6"/>
        <v>2.1347725461022529E-3</v>
      </c>
      <c r="F32" s="39">
        <f t="shared" si="7"/>
        <v>1.953834752066124E-3</v>
      </c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96" t="s">
        <v>241</v>
      </c>
      <c r="B34" s="196"/>
      <c r="C34" s="196"/>
      <c r="D34" s="196"/>
      <c r="E34" s="196"/>
      <c r="F34" s="196"/>
      <c r="G34" s="1"/>
    </row>
    <row r="35" spans="1:7" x14ac:dyDescent="0.2">
      <c r="A35" s="22" t="s">
        <v>233</v>
      </c>
      <c r="B35" s="79" t="s">
        <v>277</v>
      </c>
      <c r="C35" s="79" t="s">
        <v>278</v>
      </c>
      <c r="D35" s="79" t="s">
        <v>279</v>
      </c>
      <c r="E35" s="79" t="s">
        <v>10</v>
      </c>
      <c r="F35" s="79" t="s">
        <v>291</v>
      </c>
      <c r="G35" s="1"/>
    </row>
    <row r="36" spans="1:7" x14ac:dyDescent="0.2">
      <c r="A36" s="79" t="s">
        <v>121</v>
      </c>
      <c r="B36" s="23">
        <v>1.0797205597385789E-2</v>
      </c>
      <c r="C36" s="23">
        <v>8.8472430627470049E-3</v>
      </c>
      <c r="D36" s="23">
        <v>8.397111393680573E-3</v>
      </c>
      <c r="E36" s="39">
        <f>AVERAGE(B36:D36)</f>
        <v>9.3471866846044551E-3</v>
      </c>
      <c r="F36" s="39">
        <f>STDEV(B36:D36)</f>
        <v>1.2757628170791792E-3</v>
      </c>
      <c r="G36" s="1"/>
    </row>
    <row r="37" spans="1:7" x14ac:dyDescent="0.2">
      <c r="A37" s="79" t="s">
        <v>122</v>
      </c>
      <c r="B37" s="23">
        <v>0.31195295917678562</v>
      </c>
      <c r="C37" s="23">
        <v>0.35170839374202062</v>
      </c>
      <c r="D37" s="23">
        <v>0.34934972045281776</v>
      </c>
      <c r="E37" s="39">
        <f t="shared" ref="E37:E40" si="8">AVERAGE(B37:D37)</f>
        <v>0.33767035779054133</v>
      </c>
      <c r="F37" s="39">
        <f t="shared" ref="F37:F40" si="9">STDEV(B37:D37)</f>
        <v>2.2303122618041692E-2</v>
      </c>
      <c r="G37" s="1"/>
    </row>
    <row r="38" spans="1:7" x14ac:dyDescent="0.2">
      <c r="A38" s="79" t="s">
        <v>123</v>
      </c>
      <c r="B38" s="23">
        <v>0.37080226535374805</v>
      </c>
      <c r="C38" s="23">
        <v>0.40394357415634013</v>
      </c>
      <c r="D38" s="23">
        <v>0.39632049960188892</v>
      </c>
      <c r="E38" s="39">
        <f t="shared" si="8"/>
        <v>0.39035544637065905</v>
      </c>
      <c r="F38" s="39">
        <f t="shared" si="9"/>
        <v>1.7357217009813138E-2</v>
      </c>
      <c r="G38" s="1"/>
    </row>
    <row r="39" spans="1:7" x14ac:dyDescent="0.2">
      <c r="A39" s="79" t="s">
        <v>124</v>
      </c>
      <c r="B39" s="23">
        <v>0.38721856372203795</v>
      </c>
      <c r="C39" s="23">
        <v>0.40185257869534496</v>
      </c>
      <c r="D39" s="23">
        <v>0.40180970597117793</v>
      </c>
      <c r="E39" s="39">
        <f t="shared" si="8"/>
        <v>0.39696028279618689</v>
      </c>
      <c r="F39" s="39">
        <f t="shared" si="9"/>
        <v>8.4366034283560026E-3</v>
      </c>
      <c r="G39" s="1"/>
    </row>
    <row r="40" spans="1:7" x14ac:dyDescent="0.2">
      <c r="A40" s="79" t="s">
        <v>125</v>
      </c>
      <c r="B40" s="23">
        <v>0.36327528885982119</v>
      </c>
      <c r="C40" s="23">
        <v>0.3953385090667858</v>
      </c>
      <c r="D40" s="23">
        <v>0.3819461725825547</v>
      </c>
      <c r="E40" s="39">
        <f t="shared" si="8"/>
        <v>0.38018665683638719</v>
      </c>
      <c r="F40" s="39">
        <f t="shared" si="9"/>
        <v>1.6103864264698536E-2</v>
      </c>
    </row>
  </sheetData>
  <mergeCells count="5">
    <mergeCell ref="A2:F2"/>
    <mergeCell ref="A10:F10"/>
    <mergeCell ref="A18:F18"/>
    <mergeCell ref="A26:F26"/>
    <mergeCell ref="A34:F34"/>
  </mergeCells>
  <phoneticPr fontId="7"/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50616-DC62-8D4D-B833-4836EDA906A1}">
  <dimension ref="A1:F32"/>
  <sheetViews>
    <sheetView zoomScaleNormal="100" workbookViewId="0"/>
  </sheetViews>
  <sheetFormatPr baseColWidth="10" defaultColWidth="11" defaultRowHeight="16" x14ac:dyDescent="0.2"/>
  <sheetData>
    <row r="1" spans="1:6" x14ac:dyDescent="0.2">
      <c r="A1" s="3" t="s">
        <v>234</v>
      </c>
    </row>
    <row r="2" spans="1:6" x14ac:dyDescent="0.2">
      <c r="A2" s="196" t="s">
        <v>242</v>
      </c>
      <c r="B2" s="196"/>
      <c r="C2" s="196"/>
      <c r="D2" s="196"/>
      <c r="E2" s="196"/>
      <c r="F2" s="196"/>
    </row>
    <row r="3" spans="1:6" x14ac:dyDescent="0.2">
      <c r="A3" s="22"/>
      <c r="B3" s="79" t="s">
        <v>277</v>
      </c>
      <c r="C3" s="79" t="s">
        <v>278</v>
      </c>
      <c r="D3" s="79" t="s">
        <v>279</v>
      </c>
      <c r="E3" s="79" t="s">
        <v>10</v>
      </c>
      <c r="F3" s="79" t="s">
        <v>291</v>
      </c>
    </row>
    <row r="4" spans="1:6" x14ac:dyDescent="0.2">
      <c r="A4" s="79" t="s">
        <v>121</v>
      </c>
      <c r="B4" s="23">
        <v>3.4500143860584573E-3</v>
      </c>
      <c r="C4" s="23">
        <v>3.4664274588340014E-3</v>
      </c>
      <c r="D4" s="23">
        <v>1.8144991138492701E-3</v>
      </c>
      <c r="E4" s="39">
        <f>AVERAGE(B4:D4)</f>
        <v>2.9103136529139094E-3</v>
      </c>
      <c r="F4" s="39">
        <f>STDEV(B4:D4)</f>
        <v>9.4903871114858645E-4</v>
      </c>
    </row>
    <row r="5" spans="1:6" x14ac:dyDescent="0.2">
      <c r="A5" s="79" t="s">
        <v>122</v>
      </c>
      <c r="B5" s="23">
        <v>2.7904580644238061E-3</v>
      </c>
      <c r="C5" s="23">
        <v>3.6404126007144734E-3</v>
      </c>
      <c r="D5" s="23">
        <v>2.9200903341349269E-3</v>
      </c>
      <c r="E5" s="39">
        <f t="shared" ref="E5:E8" si="0">AVERAGE(B5:D5)</f>
        <v>3.1169869997577353E-3</v>
      </c>
      <c r="F5" s="39">
        <f t="shared" ref="F5:F8" si="1">STDEV(B5:D5)</f>
        <v>4.5791036365243565E-4</v>
      </c>
    </row>
    <row r="6" spans="1:6" x14ac:dyDescent="0.2">
      <c r="A6" s="79" t="s">
        <v>123</v>
      </c>
      <c r="B6" s="23">
        <v>2.0381811199109735E-3</v>
      </c>
      <c r="C6" s="23">
        <v>4.4796670271357794E-3</v>
      </c>
      <c r="D6" s="23">
        <v>3.4969391164494882E-3</v>
      </c>
      <c r="E6" s="39">
        <f t="shared" si="0"/>
        <v>3.3382624211654136E-3</v>
      </c>
      <c r="F6" s="39">
        <f t="shared" si="1"/>
        <v>1.2284531244675311E-3</v>
      </c>
    </row>
    <row r="7" spans="1:6" x14ac:dyDescent="0.2">
      <c r="A7" s="79" t="s">
        <v>124</v>
      </c>
      <c r="B7" s="23">
        <v>2.2465879003902129E-3</v>
      </c>
      <c r="C7" s="23">
        <v>4.5274690628202092E-3</v>
      </c>
      <c r="D7" s="23">
        <v>3.6904253963328474E-3</v>
      </c>
      <c r="E7" s="39">
        <f t="shared" si="0"/>
        <v>3.4881607865144232E-3</v>
      </c>
      <c r="F7" s="39">
        <f t="shared" si="1"/>
        <v>1.1538145208701235E-3</v>
      </c>
    </row>
    <row r="8" spans="1:6" x14ac:dyDescent="0.2">
      <c r="A8" s="79" t="s">
        <v>125</v>
      </c>
      <c r="B8" s="23">
        <v>2.3508249823596724E-3</v>
      </c>
      <c r="C8" s="23">
        <v>4.4527077063670891E-3</v>
      </c>
      <c r="D8" s="23">
        <v>3.8489803417233143E-3</v>
      </c>
      <c r="E8" s="39">
        <f t="shared" si="0"/>
        <v>3.5508376768166919E-3</v>
      </c>
      <c r="F8" s="39">
        <f t="shared" si="1"/>
        <v>1.0821943138126472E-3</v>
      </c>
    </row>
    <row r="10" spans="1:6" x14ac:dyDescent="0.2">
      <c r="A10" s="196" t="s">
        <v>243</v>
      </c>
      <c r="B10" s="196"/>
      <c r="C10" s="196"/>
      <c r="D10" s="196"/>
      <c r="E10" s="196"/>
      <c r="F10" s="196"/>
    </row>
    <row r="11" spans="1:6" x14ac:dyDescent="0.2">
      <c r="A11" s="22" t="s">
        <v>233</v>
      </c>
      <c r="B11" s="79" t="s">
        <v>277</v>
      </c>
      <c r="C11" s="79" t="s">
        <v>278</v>
      </c>
      <c r="D11" s="79" t="s">
        <v>279</v>
      </c>
      <c r="E11" s="79" t="s">
        <v>10</v>
      </c>
      <c r="F11" s="79" t="s">
        <v>291</v>
      </c>
    </row>
    <row r="12" spans="1:6" x14ac:dyDescent="0.2">
      <c r="A12" s="79" t="s">
        <v>121</v>
      </c>
      <c r="B12" s="23">
        <v>1.3838100000000001E-3</v>
      </c>
      <c r="C12" s="23">
        <v>3.0190799999999999E-3</v>
      </c>
      <c r="D12" s="23">
        <v>1.76249E-3</v>
      </c>
      <c r="E12" s="39">
        <f>AVERAGE(B12:D12)</f>
        <v>2.0551266666666668E-3</v>
      </c>
      <c r="F12" s="39">
        <f>STDEV(B12:D12)</f>
        <v>8.5601060579488923E-4</v>
      </c>
    </row>
    <row r="13" spans="1:6" x14ac:dyDescent="0.2">
      <c r="A13" s="79" t="s">
        <v>122</v>
      </c>
      <c r="B13" s="23">
        <v>1.3730400000000001E-3</v>
      </c>
      <c r="C13" s="23">
        <v>2.8741800000000001E-3</v>
      </c>
      <c r="D13" s="23">
        <v>2.4363200000000001E-3</v>
      </c>
      <c r="E13" s="39">
        <f t="shared" ref="E13:E16" si="2">AVERAGE(B13:D13)</f>
        <v>2.2278466666666667E-3</v>
      </c>
      <c r="F13" s="39">
        <f t="shared" ref="F13:F16" si="3">STDEV(B13:D13)</f>
        <v>7.7197873865368421E-4</v>
      </c>
    </row>
    <row r="14" spans="1:6" x14ac:dyDescent="0.2">
      <c r="A14" s="79" t="s">
        <v>123</v>
      </c>
      <c r="B14" s="23">
        <v>1.7341100000000001E-3</v>
      </c>
      <c r="C14" s="23">
        <v>2.5664300000000002E-3</v>
      </c>
      <c r="D14" s="23">
        <v>2.5947600000000002E-3</v>
      </c>
      <c r="E14" s="39">
        <f t="shared" si="2"/>
        <v>2.2984333333333335E-3</v>
      </c>
      <c r="F14" s="39">
        <f t="shared" si="3"/>
        <v>4.8892357852054283E-4</v>
      </c>
    </row>
    <row r="15" spans="1:6" x14ac:dyDescent="0.2">
      <c r="A15" s="79" t="s">
        <v>124</v>
      </c>
      <c r="B15" s="23">
        <v>1.17106E-3</v>
      </c>
      <c r="C15" s="23">
        <v>2.2849200000000002E-3</v>
      </c>
      <c r="D15" s="23">
        <v>2.7250099999999999E-3</v>
      </c>
      <c r="E15" s="39">
        <f t="shared" si="2"/>
        <v>2.06033E-3</v>
      </c>
      <c r="F15" s="39">
        <f t="shared" si="3"/>
        <v>8.0094984343590447E-4</v>
      </c>
    </row>
    <row r="16" spans="1:6" x14ac:dyDescent="0.2">
      <c r="A16" s="79" t="s">
        <v>125</v>
      </c>
      <c r="B16" s="23">
        <v>2.0290299999999998E-3</v>
      </c>
      <c r="C16" s="23">
        <v>2.3594699999999998E-3</v>
      </c>
      <c r="D16" s="23">
        <v>3.0392599999999998E-3</v>
      </c>
      <c r="E16" s="39">
        <f t="shared" si="2"/>
        <v>2.4759199999999999E-3</v>
      </c>
      <c r="F16" s="39">
        <f t="shared" si="3"/>
        <v>5.1508408546566456E-4</v>
      </c>
    </row>
    <row r="18" spans="1:6" x14ac:dyDescent="0.2">
      <c r="A18" s="196" t="s">
        <v>244</v>
      </c>
      <c r="B18" s="196"/>
      <c r="C18" s="196"/>
      <c r="D18" s="196"/>
      <c r="E18" s="196"/>
      <c r="F18" s="196"/>
    </row>
    <row r="19" spans="1:6" x14ac:dyDescent="0.2">
      <c r="A19" s="22" t="s">
        <v>233</v>
      </c>
      <c r="B19" s="79" t="s">
        <v>277</v>
      </c>
      <c r="C19" s="79" t="s">
        <v>278</v>
      </c>
      <c r="D19" s="79" t="s">
        <v>279</v>
      </c>
      <c r="E19" s="79" t="s">
        <v>10</v>
      </c>
      <c r="F19" s="79" t="s">
        <v>291</v>
      </c>
    </row>
    <row r="20" spans="1:6" x14ac:dyDescent="0.2">
      <c r="A20" s="79" t="s">
        <v>121</v>
      </c>
      <c r="B20" s="23">
        <v>3.4150626820311516E-3</v>
      </c>
      <c r="C20" s="23">
        <v>3.7042443706434068E-3</v>
      </c>
      <c r="D20" s="23">
        <v>4.8510072505418859E-3</v>
      </c>
      <c r="E20" s="39">
        <f>AVERAGE(B20:D20)</f>
        <v>3.9901047677388148E-3</v>
      </c>
      <c r="F20" s="39">
        <f>STDEV(B20:D20)</f>
        <v>7.5945462400957699E-4</v>
      </c>
    </row>
    <row r="21" spans="1:6" x14ac:dyDescent="0.2">
      <c r="A21" s="79" t="s">
        <v>122</v>
      </c>
      <c r="B21" s="23">
        <v>6.1141921810087228E-2</v>
      </c>
      <c r="C21" s="23">
        <v>4.8332067253015532E-2</v>
      </c>
      <c r="D21" s="23">
        <v>5.2046941163595338E-2</v>
      </c>
      <c r="E21" s="39">
        <f t="shared" ref="E21:E24" si="4">AVERAGE(B21:D21)</f>
        <v>5.3840310075566035E-2</v>
      </c>
      <c r="F21" s="39">
        <f t="shared" ref="F21:F24" si="5">STDEV(B21:D21)</f>
        <v>6.5905403787663609E-3</v>
      </c>
    </row>
    <row r="22" spans="1:6" x14ac:dyDescent="0.2">
      <c r="A22" s="79" t="s">
        <v>123</v>
      </c>
      <c r="B22" s="23">
        <v>7.0314784519208737E-2</v>
      </c>
      <c r="C22" s="23">
        <v>5.7463219275231993E-2</v>
      </c>
      <c r="D22" s="23">
        <v>5.8666291502532351E-2</v>
      </c>
      <c r="E22" s="39">
        <f t="shared" si="4"/>
        <v>6.2148098432324363E-2</v>
      </c>
      <c r="F22" s="39">
        <f t="shared" si="5"/>
        <v>7.0980924851193998E-3</v>
      </c>
    </row>
    <row r="23" spans="1:6" x14ac:dyDescent="0.2">
      <c r="A23" s="79" t="s">
        <v>124</v>
      </c>
      <c r="B23" s="23">
        <v>7.5439296641633097E-2</v>
      </c>
      <c r="C23" s="23">
        <v>5.9732224045486379E-2</v>
      </c>
      <c r="D23" s="23">
        <v>6.4604653821965577E-2</v>
      </c>
      <c r="E23" s="39">
        <f t="shared" si="4"/>
        <v>6.6592058169695004E-2</v>
      </c>
      <c r="F23" s="39">
        <f t="shared" si="5"/>
        <v>8.0399231598433964E-3</v>
      </c>
    </row>
    <row r="24" spans="1:6" x14ac:dyDescent="0.2">
      <c r="A24" s="79" t="s">
        <v>125</v>
      </c>
      <c r="B24" s="23">
        <v>7.4960115299539887E-2</v>
      </c>
      <c r="C24" s="23">
        <v>5.5621803534992173E-2</v>
      </c>
      <c r="D24" s="23">
        <v>6.1306335839513636E-2</v>
      </c>
      <c r="E24" s="39">
        <f t="shared" si="4"/>
        <v>6.3962751558015243E-2</v>
      </c>
      <c r="F24" s="39">
        <f t="shared" si="5"/>
        <v>9.939063528715179E-3</v>
      </c>
    </row>
    <row r="26" spans="1:6" x14ac:dyDescent="0.2">
      <c r="A26" s="196" t="s">
        <v>245</v>
      </c>
      <c r="B26" s="196"/>
      <c r="C26" s="196"/>
      <c r="D26" s="196"/>
      <c r="E26" s="196"/>
      <c r="F26" s="196"/>
    </row>
    <row r="27" spans="1:6" x14ac:dyDescent="0.2">
      <c r="A27" s="22" t="s">
        <v>233</v>
      </c>
      <c r="B27" s="79" t="s">
        <v>277</v>
      </c>
      <c r="C27" s="79" t="s">
        <v>278</v>
      </c>
      <c r="D27" s="79" t="s">
        <v>279</v>
      </c>
      <c r="E27" s="79" t="s">
        <v>10</v>
      </c>
      <c r="F27" s="79" t="s">
        <v>291</v>
      </c>
    </row>
    <row r="28" spans="1:6" x14ac:dyDescent="0.2">
      <c r="A28" s="79" t="s">
        <v>121</v>
      </c>
      <c r="B28" s="23">
        <v>2.8855899999999999E-3</v>
      </c>
      <c r="C28" s="23">
        <v>5.21355E-3</v>
      </c>
      <c r="D28" s="23">
        <v>6.3570500000000004E-3</v>
      </c>
      <c r="E28" s="39">
        <f>AVERAGE(B28:D28)</f>
        <v>4.8187300000000002E-3</v>
      </c>
      <c r="F28" s="39">
        <f>STDEV(B28:D28)</f>
        <v>1.7690875493315758E-3</v>
      </c>
    </row>
    <row r="29" spans="1:6" x14ac:dyDescent="0.2">
      <c r="A29" s="79" t="s">
        <v>122</v>
      </c>
      <c r="B29" s="23">
        <v>6.00805E-3</v>
      </c>
      <c r="C29" s="23">
        <v>6.8473900000000001E-3</v>
      </c>
      <c r="D29" s="23">
        <v>8.7788099999999997E-3</v>
      </c>
      <c r="E29" s="39">
        <f t="shared" ref="E29:E32" si="6">AVERAGE(B29:D29)</f>
        <v>7.2114166666666672E-3</v>
      </c>
      <c r="F29" s="39">
        <f t="shared" ref="F29:F32" si="7">STDEV(B29:D29)</f>
        <v>1.4207970667668669E-3</v>
      </c>
    </row>
    <row r="30" spans="1:6" x14ac:dyDescent="0.2">
      <c r="A30" s="79" t="s">
        <v>123</v>
      </c>
      <c r="B30" s="23">
        <v>8.2121199999999998E-3</v>
      </c>
      <c r="C30" s="23">
        <v>9.2672399999999995E-3</v>
      </c>
      <c r="D30" s="23">
        <v>1.334163E-2</v>
      </c>
      <c r="E30" s="39">
        <f t="shared" si="6"/>
        <v>1.0273663333333334E-2</v>
      </c>
      <c r="F30" s="39">
        <f t="shared" si="7"/>
        <v>2.7088067768730449E-3</v>
      </c>
    </row>
    <row r="31" spans="1:6" x14ac:dyDescent="0.2">
      <c r="A31" s="79" t="s">
        <v>124</v>
      </c>
      <c r="B31" s="23">
        <v>1.1557700000000001E-2</v>
      </c>
      <c r="C31" s="23">
        <v>1.30566E-2</v>
      </c>
      <c r="D31" s="23">
        <v>1.9013769999999999E-2</v>
      </c>
      <c r="E31" s="39">
        <f t="shared" si="6"/>
        <v>1.4542689999999999E-2</v>
      </c>
      <c r="F31" s="39">
        <f t="shared" si="7"/>
        <v>3.9439311070681793E-3</v>
      </c>
    </row>
    <row r="32" spans="1:6" x14ac:dyDescent="0.2">
      <c r="A32" s="79" t="s">
        <v>125</v>
      </c>
      <c r="B32" s="23">
        <v>1.399191E-2</v>
      </c>
      <c r="C32" s="23">
        <v>1.662955E-2</v>
      </c>
      <c r="D32" s="23">
        <v>2.164839E-2</v>
      </c>
      <c r="E32" s="39">
        <f t="shared" si="6"/>
        <v>1.7423283333333334E-2</v>
      </c>
      <c r="F32" s="39">
        <f t="shared" si="7"/>
        <v>3.8894640955963755E-3</v>
      </c>
    </row>
  </sheetData>
  <mergeCells count="4">
    <mergeCell ref="A2:F2"/>
    <mergeCell ref="A10:F10"/>
    <mergeCell ref="A18:F18"/>
    <mergeCell ref="A26:F26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7FFC-ADFB-A740-AAA2-B881CCE209CD}">
  <dimension ref="A1:O86"/>
  <sheetViews>
    <sheetView topLeftCell="A24" zoomScaleNormal="100" workbookViewId="0"/>
  </sheetViews>
  <sheetFormatPr baseColWidth="10" defaultColWidth="11" defaultRowHeight="16" x14ac:dyDescent="0.2"/>
  <cols>
    <col min="1" max="1" width="24" style="1" customWidth="1"/>
    <col min="2" max="2" width="10.83203125" style="1" bestFit="1" customWidth="1"/>
    <col min="3" max="3" width="11.33203125" style="1" bestFit="1" customWidth="1"/>
    <col min="4" max="4" width="10.83203125" style="1" bestFit="1" customWidth="1"/>
    <col min="5" max="5" width="11.33203125" style="1" bestFit="1" customWidth="1"/>
    <col min="6" max="6" width="10.6640625" style="1" bestFit="1" customWidth="1"/>
    <col min="7" max="7" width="11.33203125" style="1" bestFit="1" customWidth="1"/>
    <col min="8" max="8" width="11" style="1"/>
    <col min="9" max="9" width="24" style="1" customWidth="1"/>
    <col min="10" max="10" width="10.83203125" style="1" bestFit="1" customWidth="1"/>
    <col min="11" max="11" width="11.33203125" style="1" bestFit="1" customWidth="1"/>
    <col min="12" max="12" width="10.83203125" style="1" bestFit="1" customWidth="1"/>
    <col min="13" max="13" width="11.33203125" style="1" bestFit="1" customWidth="1"/>
    <col min="14" max="14" width="10.6640625" style="1" bestFit="1" customWidth="1"/>
    <col min="15" max="15" width="11.33203125" style="1" bestFit="1" customWidth="1"/>
    <col min="16" max="16384" width="11" style="1"/>
  </cols>
  <sheetData>
    <row r="1" spans="1:15" x14ac:dyDescent="0.2">
      <c r="A1" s="3" t="s">
        <v>220</v>
      </c>
    </row>
    <row r="2" spans="1:15" x14ac:dyDescent="0.2">
      <c r="A2" s="196" t="s">
        <v>18</v>
      </c>
      <c r="B2" s="196"/>
      <c r="C2" s="196"/>
      <c r="D2" s="196"/>
      <c r="E2" s="196"/>
      <c r="F2" s="196"/>
      <c r="G2" s="196"/>
      <c r="I2" s="196" t="s">
        <v>221</v>
      </c>
      <c r="J2" s="196"/>
      <c r="K2" s="196"/>
      <c r="L2" s="196"/>
      <c r="M2" s="196"/>
      <c r="N2" s="196"/>
      <c r="O2" s="196"/>
    </row>
    <row r="3" spans="1:15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I3" s="197" t="s">
        <v>2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</row>
    <row r="4" spans="1:15" x14ac:dyDescent="0.2">
      <c r="A4" s="198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</row>
    <row r="5" spans="1:15" x14ac:dyDescent="0.2">
      <c r="A5" s="46" t="s">
        <v>313</v>
      </c>
      <c r="B5" s="67">
        <v>0.997</v>
      </c>
      <c r="C5" s="54">
        <v>0.997</v>
      </c>
      <c r="D5" s="54">
        <v>0.997</v>
      </c>
      <c r="E5" s="54">
        <v>0.997</v>
      </c>
      <c r="F5" s="54">
        <v>0.997</v>
      </c>
      <c r="G5" s="54">
        <v>0.997</v>
      </c>
      <c r="I5" s="46" t="s">
        <v>313</v>
      </c>
      <c r="J5" s="67">
        <v>0.98899999999999999</v>
      </c>
      <c r="K5" s="54">
        <v>0.98899999999999999</v>
      </c>
      <c r="L5" s="54">
        <v>0.98899999999999999</v>
      </c>
      <c r="M5" s="54">
        <v>0.98899999999999999</v>
      </c>
      <c r="N5" s="54">
        <v>0.98899999999999999</v>
      </c>
      <c r="O5" s="54">
        <v>0.98899999999999999</v>
      </c>
    </row>
    <row r="6" spans="1:15" x14ac:dyDescent="0.2">
      <c r="A6" s="36" t="s">
        <v>314</v>
      </c>
      <c r="B6" s="110">
        <v>-3.3140000000000001</v>
      </c>
      <c r="C6" s="110">
        <v>-3.3140000000000001</v>
      </c>
      <c r="D6" s="110">
        <v>-3.3140000000000001</v>
      </c>
      <c r="E6" s="110">
        <v>-3.3140000000000001</v>
      </c>
      <c r="F6" s="110">
        <v>-3.3140000000000001</v>
      </c>
      <c r="G6" s="166">
        <v>-3.3140000000000001</v>
      </c>
      <c r="I6" s="36" t="s">
        <v>314</v>
      </c>
      <c r="J6" s="110">
        <v>-3.2290000000000001</v>
      </c>
      <c r="K6" s="110">
        <v>-3.2290000000000001</v>
      </c>
      <c r="L6" s="110">
        <v>-3.2290000000000001</v>
      </c>
      <c r="M6" s="110">
        <v>-3.2290000000000001</v>
      </c>
      <c r="N6" s="110">
        <v>-3.2290000000000001</v>
      </c>
      <c r="O6" s="166">
        <v>-3.2290000000000001</v>
      </c>
    </row>
    <row r="7" spans="1:15" x14ac:dyDescent="0.2">
      <c r="A7" s="36" t="s">
        <v>301</v>
      </c>
      <c r="B7" s="169">
        <v>32.534946632385257</v>
      </c>
      <c r="C7" s="52">
        <v>32.534946632385257</v>
      </c>
      <c r="D7" s="52">
        <v>32.534946632385257</v>
      </c>
      <c r="E7" s="52">
        <v>32.534946632385257</v>
      </c>
      <c r="F7" s="52">
        <v>32.534946632385257</v>
      </c>
      <c r="G7" s="52">
        <v>32.534946632385257</v>
      </c>
      <c r="I7" s="36" t="s">
        <v>301</v>
      </c>
      <c r="J7" s="169">
        <v>28.608221626281736</v>
      </c>
      <c r="K7" s="52">
        <v>28.608221626281736</v>
      </c>
      <c r="L7" s="52">
        <v>28.608221626281736</v>
      </c>
      <c r="M7" s="52">
        <v>28.608221626281736</v>
      </c>
      <c r="N7" s="52">
        <v>28.608221626281736</v>
      </c>
      <c r="O7" s="52">
        <v>28.608221626281736</v>
      </c>
    </row>
    <row r="8" spans="1:15" x14ac:dyDescent="0.2">
      <c r="A8" s="37" t="s">
        <v>300</v>
      </c>
      <c r="B8" s="170">
        <f>10^(-1/B6)-1</f>
        <v>1.0033191885170112</v>
      </c>
      <c r="C8" s="170">
        <f t="shared" ref="C8:G8" si="0">10^(-1/C6)-1</f>
        <v>1.0033191885170112</v>
      </c>
      <c r="D8" s="170">
        <f t="shared" si="0"/>
        <v>1.0033191885170112</v>
      </c>
      <c r="E8" s="170">
        <f t="shared" si="0"/>
        <v>1.0033191885170112</v>
      </c>
      <c r="F8" s="170">
        <f t="shared" si="0"/>
        <v>1.0033191885170112</v>
      </c>
      <c r="G8" s="171">
        <f t="shared" si="0"/>
        <v>1.0033191885170112</v>
      </c>
      <c r="I8" s="37" t="s">
        <v>300</v>
      </c>
      <c r="J8" s="170">
        <f t="shared" ref="J8:O8" si="1">10^(-1/J6)-1</f>
        <v>1.0402970589104128</v>
      </c>
      <c r="K8" s="170">
        <f t="shared" si="1"/>
        <v>1.0402970589104128</v>
      </c>
      <c r="L8" s="170">
        <f t="shared" si="1"/>
        <v>1.0402970589104128</v>
      </c>
      <c r="M8" s="170">
        <f t="shared" si="1"/>
        <v>1.0402970589104128</v>
      </c>
      <c r="N8" s="170">
        <f t="shared" si="1"/>
        <v>1.0402970589104128</v>
      </c>
      <c r="O8" s="171">
        <f t="shared" si="1"/>
        <v>1.0402970589104128</v>
      </c>
    </row>
    <row r="9" spans="1:15" x14ac:dyDescent="0.2">
      <c r="A9" s="50" t="s">
        <v>5</v>
      </c>
      <c r="B9" s="53">
        <f t="shared" ref="B9:G9" si="2">B14/B11/1.44</f>
        <v>0.26988908032774911</v>
      </c>
      <c r="C9" s="53">
        <f t="shared" si="2"/>
        <v>1.6046021592553907E-3</v>
      </c>
      <c r="D9" s="53">
        <f t="shared" si="2"/>
        <v>0.15429853444132566</v>
      </c>
      <c r="E9" s="53">
        <f t="shared" si="2"/>
        <v>8.0791617155854113E-4</v>
      </c>
      <c r="F9" s="53">
        <f t="shared" si="2"/>
        <v>0.21635506690289888</v>
      </c>
      <c r="G9" s="53">
        <f t="shared" si="2"/>
        <v>7.4721435624640811E-3</v>
      </c>
      <c r="I9" s="50" t="s">
        <v>5</v>
      </c>
      <c r="J9" s="53">
        <f t="shared" ref="J9:O9" si="3">J14/J11/1.44</f>
        <v>5.3956909952952013E-2</v>
      </c>
      <c r="K9" s="53">
        <f t="shared" si="3"/>
        <v>6.5705976449599943E-3</v>
      </c>
      <c r="L9" s="53">
        <f t="shared" si="3"/>
        <v>2.3147268097248982E-2</v>
      </c>
      <c r="M9" s="53">
        <f t="shared" si="3"/>
        <v>3.5299456540355783E-3</v>
      </c>
      <c r="N9" s="53">
        <f t="shared" si="3"/>
        <v>3.2797553062340577E-2</v>
      </c>
      <c r="O9" s="53">
        <f t="shared" si="3"/>
        <v>3.7640200012763855E-3</v>
      </c>
    </row>
    <row r="10" spans="1:15" x14ac:dyDescent="0.2">
      <c r="A10" s="66" t="s">
        <v>302</v>
      </c>
      <c r="B10" s="88">
        <v>26.883495332741774</v>
      </c>
      <c r="C10" s="74">
        <v>26.883495332741774</v>
      </c>
      <c r="D10" s="74">
        <v>26.799830241058856</v>
      </c>
      <c r="E10" s="74">
        <v>26.799830241058856</v>
      </c>
      <c r="F10" s="74">
        <v>27.373541823194724</v>
      </c>
      <c r="G10" s="74">
        <v>27.373541823194724</v>
      </c>
      <c r="I10" s="66" t="s">
        <v>302</v>
      </c>
      <c r="J10" s="88">
        <v>23.636627263049611</v>
      </c>
      <c r="K10" s="74">
        <v>23.636627263049611</v>
      </c>
      <c r="L10" s="74">
        <v>22.971789492961257</v>
      </c>
      <c r="M10" s="74">
        <v>22.971789492961257</v>
      </c>
      <c r="N10" s="74">
        <v>23.139193075215786</v>
      </c>
      <c r="O10" s="74">
        <v>23.139193075215786</v>
      </c>
    </row>
    <row r="11" spans="1:15" x14ac:dyDescent="0.2">
      <c r="A11" s="165" t="s">
        <v>209</v>
      </c>
      <c r="B11" s="169">
        <v>50.737174987792969</v>
      </c>
      <c r="C11" s="52">
        <v>50.737174987792969</v>
      </c>
      <c r="D11" s="52">
        <v>53.77398681640625</v>
      </c>
      <c r="E11" s="52">
        <v>53.77398681640625</v>
      </c>
      <c r="F11" s="52">
        <v>36.095634460449219</v>
      </c>
      <c r="G11" s="52">
        <v>36.095634460449219</v>
      </c>
      <c r="I11" s="165" t="s">
        <v>209</v>
      </c>
      <c r="J11" s="169">
        <v>34.647346496582031</v>
      </c>
      <c r="K11" s="52">
        <v>34.647346496582031</v>
      </c>
      <c r="L11" s="52">
        <v>55.66290283203125</v>
      </c>
      <c r="M11" s="52">
        <v>55.66290283203125</v>
      </c>
      <c r="N11" s="52">
        <v>49.399444580078125</v>
      </c>
      <c r="O11" s="52">
        <v>49.399444580078125</v>
      </c>
    </row>
    <row r="12" spans="1:15" x14ac:dyDescent="0.2">
      <c r="A12" s="165" t="s">
        <v>304</v>
      </c>
      <c r="B12" s="169">
        <v>1.2392090559005737</v>
      </c>
      <c r="C12" s="52">
        <v>1.2392090559005737</v>
      </c>
      <c r="D12" s="52">
        <v>1.3508651256561279</v>
      </c>
      <c r="E12" s="52">
        <v>1.3508651256561279</v>
      </c>
      <c r="F12" s="52">
        <v>1.4456167221069336</v>
      </c>
      <c r="G12" s="52">
        <v>1.4456167221069336</v>
      </c>
      <c r="I12" s="165" t="s">
        <v>304</v>
      </c>
      <c r="J12" s="169">
        <v>2.1422493457794189</v>
      </c>
      <c r="K12" s="52">
        <v>2.1422493457794189</v>
      </c>
      <c r="L12" s="52">
        <v>9.9596872329711914</v>
      </c>
      <c r="M12" s="52">
        <v>9.9596872329711914</v>
      </c>
      <c r="N12" s="52">
        <v>9.7275495529174805</v>
      </c>
      <c r="O12" s="52">
        <v>9.7275495529174805</v>
      </c>
    </row>
    <row r="13" spans="1:15" x14ac:dyDescent="0.2">
      <c r="A13" s="168" t="s">
        <v>303</v>
      </c>
      <c r="B13" s="184">
        <v>28.243733905259241</v>
      </c>
      <c r="C13" s="75">
        <v>35.620094562197799</v>
      </c>
      <c r="D13" s="75">
        <v>28.964785933522645</v>
      </c>
      <c r="E13" s="75">
        <v>36.524005020004388</v>
      </c>
      <c r="F13" s="75">
        <v>29.051984852541636</v>
      </c>
      <c r="G13" s="75">
        <v>33.896131107027877</v>
      </c>
      <c r="I13" s="168" t="s">
        <v>303</v>
      </c>
      <c r="J13" s="184">
        <v>27.219494786425017</v>
      </c>
      <c r="K13" s="75">
        <v>30.172228638944677</v>
      </c>
      <c r="L13" s="75">
        <v>27.741467339786958</v>
      </c>
      <c r="M13" s="75">
        <v>30.378694072072257</v>
      </c>
      <c r="N13" s="75">
        <v>27.420188567594288</v>
      </c>
      <c r="O13" s="75">
        <v>30.456060530428076</v>
      </c>
    </row>
    <row r="14" spans="1:15" x14ac:dyDescent="0.2">
      <c r="A14" s="165" t="s">
        <v>315</v>
      </c>
      <c r="B14" s="169">
        <v>19.718509674072266</v>
      </c>
      <c r="C14" s="52">
        <v>0.11723469197750092</v>
      </c>
      <c r="D14" s="52">
        <v>11.948036193847656</v>
      </c>
      <c r="E14" s="52">
        <v>6.2560617923736572E-2</v>
      </c>
      <c r="F14" s="52">
        <v>11.245641708374023</v>
      </c>
      <c r="G14" s="52">
        <v>0.38838493824005127</v>
      </c>
      <c r="I14" s="165" t="s">
        <v>315</v>
      </c>
      <c r="J14" s="169">
        <v>2.6920278072357178</v>
      </c>
      <c r="K14" s="52">
        <v>0.32782143354415894</v>
      </c>
      <c r="L14" s="52">
        <v>1.8553595542907715</v>
      </c>
      <c r="M14" s="52">
        <v>0.2829413115978241</v>
      </c>
      <c r="N14" s="52">
        <v>2.3330605030059814</v>
      </c>
      <c r="O14" s="52">
        <v>0.26775431632995605</v>
      </c>
    </row>
    <row r="15" spans="1:15" x14ac:dyDescent="0.2">
      <c r="A15" s="47" t="s">
        <v>293</v>
      </c>
      <c r="B15" s="89">
        <v>1.1092712879180908</v>
      </c>
      <c r="C15" s="53">
        <v>1.8978746607899666E-2</v>
      </c>
      <c r="D15" s="53">
        <v>0.22353407740592957</v>
      </c>
      <c r="E15" s="53">
        <v>4.15831059217453E-3</v>
      </c>
      <c r="F15" s="53">
        <v>0.31330820918083191</v>
      </c>
      <c r="G15" s="53">
        <v>7.72846769541502E-3</v>
      </c>
      <c r="I15" s="47" t="s">
        <v>293</v>
      </c>
      <c r="J15" s="89">
        <v>0.42405024170875549</v>
      </c>
      <c r="K15" s="53">
        <v>6.6778987646102905E-2</v>
      </c>
      <c r="L15" s="53">
        <v>0.35650897026062012</v>
      </c>
      <c r="M15" s="53">
        <v>0.35650897026062012</v>
      </c>
      <c r="N15" s="53">
        <v>0.41446468234062195</v>
      </c>
      <c r="O15" s="53">
        <v>8.2360483705997467E-2</v>
      </c>
    </row>
    <row r="17" spans="1:15" x14ac:dyDescent="0.2">
      <c r="A17" s="194" t="s">
        <v>6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I17" s="194" t="s">
        <v>6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</row>
    <row r="18" spans="1:15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I18" s="195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</row>
    <row r="19" spans="1:15" x14ac:dyDescent="0.2">
      <c r="A19" s="46" t="s">
        <v>313</v>
      </c>
      <c r="B19" s="67">
        <v>0.997</v>
      </c>
      <c r="C19" s="54">
        <v>0.997</v>
      </c>
      <c r="D19" s="54">
        <v>0.997</v>
      </c>
      <c r="E19" s="54">
        <v>0.997</v>
      </c>
      <c r="F19" s="54">
        <v>0.997</v>
      </c>
      <c r="G19" s="54">
        <v>0.997</v>
      </c>
      <c r="I19" s="46" t="s">
        <v>313</v>
      </c>
      <c r="J19" s="67">
        <v>0.97899999999999998</v>
      </c>
      <c r="K19" s="54">
        <v>0.97899999999999998</v>
      </c>
      <c r="L19" s="54">
        <v>0.996</v>
      </c>
      <c r="M19" s="54">
        <v>0.996</v>
      </c>
      <c r="N19" s="54">
        <v>0.98899999999999999</v>
      </c>
      <c r="O19" s="54">
        <v>0.98899999999999999</v>
      </c>
    </row>
    <row r="20" spans="1:15" x14ac:dyDescent="0.2">
      <c r="A20" s="36" t="s">
        <v>314</v>
      </c>
      <c r="B20" s="110">
        <v>-3.3140000000000001</v>
      </c>
      <c r="C20" s="110">
        <v>-3.3140000000000001</v>
      </c>
      <c r="D20" s="110">
        <v>-3.3140000000000001</v>
      </c>
      <c r="E20" s="110">
        <v>-3.3140000000000001</v>
      </c>
      <c r="F20" s="110">
        <v>-3.3140000000000001</v>
      </c>
      <c r="G20" s="166">
        <v>-3.3140000000000001</v>
      </c>
      <c r="I20" s="36" t="s">
        <v>314</v>
      </c>
      <c r="J20" s="110">
        <v>-3.4420000000000002</v>
      </c>
      <c r="K20" s="110">
        <v>-3.4420000000000002</v>
      </c>
      <c r="L20" s="110">
        <v>-3.4929999999999999</v>
      </c>
      <c r="M20" s="110">
        <v>-3.4929999999999999</v>
      </c>
      <c r="N20" s="110">
        <v>-3.2290000000000001</v>
      </c>
      <c r="O20" s="166">
        <v>-3.2290000000000001</v>
      </c>
    </row>
    <row r="21" spans="1:15" x14ac:dyDescent="0.2">
      <c r="A21" s="36" t="s">
        <v>301</v>
      </c>
      <c r="B21" s="169">
        <v>32.534946632385257</v>
      </c>
      <c r="C21" s="52">
        <v>32.534946632385257</v>
      </c>
      <c r="D21" s="52">
        <v>32.534946632385257</v>
      </c>
      <c r="E21" s="52">
        <v>32.534946632385257</v>
      </c>
      <c r="F21" s="52">
        <v>32.534946632385257</v>
      </c>
      <c r="G21" s="52">
        <v>32.534946632385257</v>
      </c>
      <c r="I21" s="36" t="s">
        <v>301</v>
      </c>
      <c r="J21" s="169">
        <v>32.601103782653809</v>
      </c>
      <c r="K21" s="52">
        <v>32.601103782653809</v>
      </c>
      <c r="L21" s="52">
        <v>32.671944236755373</v>
      </c>
      <c r="M21" s="52">
        <v>32.671944236755373</v>
      </c>
      <c r="N21" s="52">
        <v>28.608221626281736</v>
      </c>
      <c r="O21" s="52">
        <v>28.608221626281736</v>
      </c>
    </row>
    <row r="22" spans="1:15" x14ac:dyDescent="0.2">
      <c r="A22" s="37" t="s">
        <v>300</v>
      </c>
      <c r="B22" s="170">
        <f>10^(-1/B20)-1</f>
        <v>1.0033191885170112</v>
      </c>
      <c r="C22" s="170">
        <f t="shared" ref="C22:G22" si="4">10^(-1/C20)-1</f>
        <v>1.0033191885170112</v>
      </c>
      <c r="D22" s="170">
        <f t="shared" si="4"/>
        <v>1.0033191885170112</v>
      </c>
      <c r="E22" s="170">
        <f t="shared" si="4"/>
        <v>1.0033191885170112</v>
      </c>
      <c r="F22" s="170">
        <f t="shared" si="4"/>
        <v>1.0033191885170112</v>
      </c>
      <c r="G22" s="171">
        <f t="shared" si="4"/>
        <v>1.0033191885170112</v>
      </c>
      <c r="I22" s="37" t="s">
        <v>300</v>
      </c>
      <c r="J22" s="170">
        <f>10^(-1/J20)-1</f>
        <v>0.9522200209064966</v>
      </c>
      <c r="K22" s="170">
        <f t="shared" ref="K22:O22" si="5">10^(-1/K20)-1</f>
        <v>0.9522200209064966</v>
      </c>
      <c r="L22" s="170">
        <f t="shared" si="5"/>
        <v>0.93324483889413701</v>
      </c>
      <c r="M22" s="170">
        <f t="shared" si="5"/>
        <v>0.93324483889413701</v>
      </c>
      <c r="N22" s="170">
        <f t="shared" si="5"/>
        <v>1.0402970589104128</v>
      </c>
      <c r="O22" s="171">
        <f t="shared" si="5"/>
        <v>1.0402970589104128</v>
      </c>
    </row>
    <row r="23" spans="1:15" x14ac:dyDescent="0.2">
      <c r="A23" s="50" t="s">
        <v>5</v>
      </c>
      <c r="B23" s="53">
        <f t="shared" ref="B23:G23" si="6">B28/B25/1.44</f>
        <v>0.16523548694567441</v>
      </c>
      <c r="C23" s="53">
        <f t="shared" si="6"/>
        <v>1.7750347572800772E-3</v>
      </c>
      <c r="D23" s="53">
        <f t="shared" si="6"/>
        <v>0.16886659207810398</v>
      </c>
      <c r="E23" s="53">
        <f t="shared" si="6"/>
        <v>3.326688085014681E-3</v>
      </c>
      <c r="F23" s="53">
        <f t="shared" si="6"/>
        <v>0.24600294267559827</v>
      </c>
      <c r="G23" s="53">
        <f t="shared" si="6"/>
        <v>2.2219066004815894E-3</v>
      </c>
      <c r="I23" s="50" t="s">
        <v>5</v>
      </c>
      <c r="J23" s="53">
        <f t="shared" ref="J23:O23" si="7">J28/J25/1.44</f>
        <v>3.6030210939605282E-2</v>
      </c>
      <c r="K23" s="53">
        <f t="shared" si="7"/>
        <v>7.9613029332219407E-3</v>
      </c>
      <c r="L23" s="53">
        <f t="shared" si="7"/>
        <v>4.7068158244789111E-2</v>
      </c>
      <c r="M23" s="53">
        <f t="shared" si="7"/>
        <v>6.2382307698698953E-3</v>
      </c>
      <c r="N23" s="53">
        <f t="shared" si="7"/>
        <v>5.4345380178131772E-2</v>
      </c>
      <c r="O23" s="53">
        <f t="shared" si="7"/>
        <v>1.536742720216856E-3</v>
      </c>
    </row>
    <row r="24" spans="1:15" x14ac:dyDescent="0.2">
      <c r="A24" s="66" t="s">
        <v>302</v>
      </c>
      <c r="B24" s="88">
        <v>25.964175868204769</v>
      </c>
      <c r="C24" s="74">
        <v>25.964175868204769</v>
      </c>
      <c r="D24" s="74">
        <v>26.95454309654793</v>
      </c>
      <c r="E24" s="74">
        <v>26.95454309654793</v>
      </c>
      <c r="F24" s="74">
        <v>26.034411596494511</v>
      </c>
      <c r="G24" s="74">
        <v>26.034411596494511</v>
      </c>
      <c r="I24" s="66" t="s">
        <v>302</v>
      </c>
      <c r="J24" s="88">
        <v>26.066799241233287</v>
      </c>
      <c r="K24" s="74">
        <v>26.066799241233287</v>
      </c>
      <c r="L24" s="74">
        <v>26.637135287706521</v>
      </c>
      <c r="M24" s="74">
        <v>26.637135287706521</v>
      </c>
      <c r="N24" s="74">
        <v>22.821201770340338</v>
      </c>
      <c r="O24" s="74">
        <v>22.821201770340338</v>
      </c>
    </row>
    <row r="25" spans="1:15" x14ac:dyDescent="0.2">
      <c r="A25" s="165" t="s">
        <v>209</v>
      </c>
      <c r="B25" s="169">
        <v>96.101699829101562</v>
      </c>
      <c r="C25" s="52">
        <v>96.101699829101562</v>
      </c>
      <c r="D25" s="52">
        <v>48.293380737304688</v>
      </c>
      <c r="E25" s="52">
        <v>48.293380737304688</v>
      </c>
      <c r="F25" s="52">
        <v>91.524513244628906</v>
      </c>
      <c r="G25" s="52">
        <v>91.524513244628906</v>
      </c>
      <c r="I25" s="165" t="s">
        <v>209</v>
      </c>
      <c r="J25" s="169">
        <v>79.141342163085938</v>
      </c>
      <c r="K25" s="52">
        <v>79.141342163085938</v>
      </c>
      <c r="L25" s="52">
        <v>53.417861938476562</v>
      </c>
      <c r="M25" s="52">
        <v>53.417861938476562</v>
      </c>
      <c r="N25" s="52">
        <v>61.972908020019531</v>
      </c>
      <c r="O25" s="52">
        <v>61.972908020019531</v>
      </c>
    </row>
    <row r="26" spans="1:15" x14ac:dyDescent="0.2">
      <c r="A26" s="165" t="s">
        <v>304</v>
      </c>
      <c r="B26" s="169">
        <v>1.0331629514694214</v>
      </c>
      <c r="C26" s="52">
        <v>1.0331629514694214</v>
      </c>
      <c r="D26" s="52">
        <v>0.8320421576499939</v>
      </c>
      <c r="E26" s="52">
        <v>0.8320421576499939</v>
      </c>
      <c r="F26" s="52">
        <v>3.8338446617126465</v>
      </c>
      <c r="G26" s="52">
        <v>3.8338446617126465</v>
      </c>
      <c r="I26" s="165" t="s">
        <v>304</v>
      </c>
      <c r="J26" s="169">
        <v>9.8827280104160309E-2</v>
      </c>
      <c r="K26" s="52">
        <v>9.8827280104160309E-2</v>
      </c>
      <c r="L26" s="52">
        <v>1.5248878002166748</v>
      </c>
      <c r="M26" s="52">
        <v>1.5248878002166748</v>
      </c>
      <c r="N26" s="52">
        <v>5.1085782051086426</v>
      </c>
      <c r="O26" s="52">
        <v>5.1085782051086426</v>
      </c>
    </row>
    <row r="27" spans="1:15" x14ac:dyDescent="0.2">
      <c r="A27" s="168" t="s">
        <v>303</v>
      </c>
      <c r="B27" s="184">
        <v>28.030568151542276</v>
      </c>
      <c r="C27" s="75">
        <v>34.555491030476219</v>
      </c>
      <c r="D27" s="75">
        <v>28.989649847007964</v>
      </c>
      <c r="E27" s="75">
        <v>34.641781755636309</v>
      </c>
      <c r="F27" s="75">
        <v>27.528022136383779</v>
      </c>
      <c r="G27" s="75">
        <v>34.302548999497638</v>
      </c>
      <c r="I27" s="168" t="s">
        <v>303</v>
      </c>
      <c r="J27" s="184">
        <v>30.489668401609244</v>
      </c>
      <c r="K27" s="75">
        <v>32.746528101046508</v>
      </c>
      <c r="L27" s="75">
        <v>30.720138976111425</v>
      </c>
      <c r="M27" s="75">
        <v>33.785825505108036</v>
      </c>
      <c r="N27" s="75">
        <v>26.394009147064832</v>
      </c>
      <c r="O27" s="75">
        <v>31.394314123262106</v>
      </c>
    </row>
    <row r="28" spans="1:15" x14ac:dyDescent="0.2">
      <c r="A28" s="165" t="s">
        <v>315</v>
      </c>
      <c r="B28" s="169">
        <v>22.866352081298828</v>
      </c>
      <c r="C28" s="52">
        <v>0.24564075469970703</v>
      </c>
      <c r="D28" s="52">
        <v>11.743399620056152</v>
      </c>
      <c r="E28" s="52">
        <v>0.23134610056877136</v>
      </c>
      <c r="F28" s="52">
        <v>32.422031402587891</v>
      </c>
      <c r="G28" s="52">
        <v>0.29283684492111206</v>
      </c>
      <c r="I28" s="165" t="s">
        <v>315</v>
      </c>
      <c r="J28" s="169">
        <v>4.1061301231384277</v>
      </c>
      <c r="K28" s="52">
        <v>0.90729820728302002</v>
      </c>
      <c r="L28" s="52">
        <v>3.6205637454986572</v>
      </c>
      <c r="M28" s="52">
        <v>0.47985544800758362</v>
      </c>
      <c r="N28" s="52">
        <v>4.8498353958129883</v>
      </c>
      <c r="O28" s="52">
        <v>0.13714043796062469</v>
      </c>
    </row>
    <row r="29" spans="1:15" x14ac:dyDescent="0.2">
      <c r="A29" s="47" t="s">
        <v>293</v>
      </c>
      <c r="B29" s="89">
        <v>0.74384939670562744</v>
      </c>
      <c r="C29" s="53">
        <v>3.1059013679623604E-2</v>
      </c>
      <c r="D29" s="53">
        <v>2.2928857803344727</v>
      </c>
      <c r="E29" s="53">
        <v>0.11196958273649216</v>
      </c>
      <c r="F29" s="53">
        <v>3.3225674629211426</v>
      </c>
      <c r="G29" s="53">
        <v>0.20568586885929108</v>
      </c>
      <c r="I29" s="47" t="s">
        <v>293</v>
      </c>
      <c r="J29" s="89">
        <v>0.85031837224960327</v>
      </c>
      <c r="K29" s="53">
        <v>0.19049839675426483</v>
      </c>
      <c r="L29" s="53">
        <v>1.3647110462188721</v>
      </c>
      <c r="M29" s="53">
        <v>0.52582633495330811</v>
      </c>
      <c r="N29" s="53">
        <v>0.49285042285919189</v>
      </c>
      <c r="O29" s="53">
        <v>0.13559211790561676</v>
      </c>
    </row>
    <row r="31" spans="1:15" x14ac:dyDescent="0.2">
      <c r="A31" s="194" t="s">
        <v>7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  <c r="I31" s="194" t="s">
        <v>7</v>
      </c>
      <c r="J31" s="192" t="s">
        <v>277</v>
      </c>
      <c r="K31" s="193"/>
      <c r="L31" s="192" t="s">
        <v>278</v>
      </c>
      <c r="M31" s="193"/>
      <c r="N31" s="192" t="s">
        <v>279</v>
      </c>
      <c r="O31" s="193"/>
    </row>
    <row r="32" spans="1:15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  <c r="I32" s="195"/>
      <c r="J32" s="13" t="s">
        <v>228</v>
      </c>
      <c r="K32" s="56" t="s">
        <v>4</v>
      </c>
      <c r="L32" s="13" t="s">
        <v>228</v>
      </c>
      <c r="M32" s="56" t="s">
        <v>4</v>
      </c>
      <c r="N32" s="13" t="s">
        <v>228</v>
      </c>
      <c r="O32" s="56" t="s">
        <v>4</v>
      </c>
    </row>
    <row r="33" spans="1:15" x14ac:dyDescent="0.2">
      <c r="A33" s="46" t="s">
        <v>205</v>
      </c>
      <c r="B33" s="67">
        <v>0.999</v>
      </c>
      <c r="C33" s="54">
        <v>0.999</v>
      </c>
      <c r="D33" s="67">
        <v>0.997</v>
      </c>
      <c r="E33" s="54">
        <v>0.997</v>
      </c>
      <c r="F33" s="54">
        <v>0.999</v>
      </c>
      <c r="G33" s="54">
        <v>0.999</v>
      </c>
      <c r="I33" s="46" t="s">
        <v>205</v>
      </c>
      <c r="J33" s="67">
        <v>0.996</v>
      </c>
      <c r="K33" s="54">
        <v>0.996</v>
      </c>
      <c r="L33" s="67">
        <v>0.996</v>
      </c>
      <c r="M33" s="54">
        <v>0.996</v>
      </c>
      <c r="N33" s="54">
        <v>0.996</v>
      </c>
      <c r="O33" s="54">
        <v>0.996</v>
      </c>
    </row>
    <row r="34" spans="1:15" x14ac:dyDescent="0.2">
      <c r="A34" s="36" t="s">
        <v>204</v>
      </c>
      <c r="B34" s="110">
        <v>-3.2810000000000001</v>
      </c>
      <c r="C34" s="110">
        <v>-3.49</v>
      </c>
      <c r="D34" s="110">
        <v>-3.4350000000000001</v>
      </c>
      <c r="E34" s="110">
        <v>-3.4350000000000001</v>
      </c>
      <c r="F34" s="110">
        <v>-3.49</v>
      </c>
      <c r="G34" s="166">
        <v>-3.49</v>
      </c>
      <c r="I34" s="36" t="s">
        <v>204</v>
      </c>
      <c r="J34" s="110">
        <v>-3.298</v>
      </c>
      <c r="K34" s="110">
        <v>-3.298</v>
      </c>
      <c r="L34" s="110">
        <v>-3.298</v>
      </c>
      <c r="M34" s="110">
        <v>-3.298</v>
      </c>
      <c r="N34" s="110">
        <v>-3.298</v>
      </c>
      <c r="O34" s="166">
        <v>-3.298</v>
      </c>
    </row>
    <row r="35" spans="1:15" x14ac:dyDescent="0.2">
      <c r="A35" s="36" t="s">
        <v>301</v>
      </c>
      <c r="B35" s="169">
        <v>29.545088450113933</v>
      </c>
      <c r="C35" s="52">
        <v>29.545088450113933</v>
      </c>
      <c r="D35" s="169">
        <v>29.813078562418621</v>
      </c>
      <c r="E35" s="52">
        <v>29.813078562418621</v>
      </c>
      <c r="F35" s="52">
        <v>29.545088450113933</v>
      </c>
      <c r="G35" s="52">
        <v>29.545088450113933</v>
      </c>
      <c r="I35" s="36" t="s">
        <v>301</v>
      </c>
      <c r="J35" s="169">
        <v>31.460313034057616</v>
      </c>
      <c r="K35" s="169">
        <v>31.460313034057616</v>
      </c>
      <c r="L35" s="169">
        <v>31.460313034057616</v>
      </c>
      <c r="M35" s="169">
        <v>31.460313034057616</v>
      </c>
      <c r="N35" s="169">
        <v>31.460313034057616</v>
      </c>
      <c r="O35" s="169">
        <v>31.460313034057616</v>
      </c>
    </row>
    <row r="36" spans="1:15" x14ac:dyDescent="0.2">
      <c r="A36" s="37" t="s">
        <v>300</v>
      </c>
      <c r="B36" s="170">
        <f>10^(-1/B34)-1</f>
        <v>1.0173679945538545</v>
      </c>
      <c r="C36" s="170">
        <f t="shared" ref="C36:G36" si="8">10^(-1/C34)-1</f>
        <v>0.93434061756317788</v>
      </c>
      <c r="D36" s="170">
        <f>10^(-1/D34)-1</f>
        <v>0.95488320350048839</v>
      </c>
      <c r="E36" s="170">
        <f t="shared" ref="E36" si="9">10^(-1/E34)-1</f>
        <v>0.95488320350048839</v>
      </c>
      <c r="F36" s="170">
        <f t="shared" si="8"/>
        <v>0.93434061756317788</v>
      </c>
      <c r="G36" s="171">
        <f t="shared" si="8"/>
        <v>0.93434061756317788</v>
      </c>
      <c r="I36" s="37" t="s">
        <v>300</v>
      </c>
      <c r="J36" s="170">
        <f>10^(-1/J34)-1</f>
        <v>1.0100833634642479</v>
      </c>
      <c r="K36" s="170">
        <f t="shared" ref="K36:O36" si="10">10^(-1/K34)-1</f>
        <v>1.0100833634642479</v>
      </c>
      <c r="L36" s="170">
        <f t="shared" si="10"/>
        <v>1.0100833634642479</v>
      </c>
      <c r="M36" s="170">
        <f t="shared" si="10"/>
        <v>1.0100833634642479</v>
      </c>
      <c r="N36" s="170">
        <f t="shared" si="10"/>
        <v>1.0100833634642479</v>
      </c>
      <c r="O36" s="171">
        <f t="shared" si="10"/>
        <v>1.0100833634642479</v>
      </c>
    </row>
    <row r="37" spans="1:15" x14ac:dyDescent="0.2">
      <c r="A37" s="50" t="s">
        <v>5</v>
      </c>
      <c r="B37" s="53">
        <f t="shared" ref="B37:G37" si="11">B42/B39/1.44</f>
        <v>0.18497093183826205</v>
      </c>
      <c r="C37" s="53">
        <f t="shared" si="11"/>
        <v>2.010389726211155E-3</v>
      </c>
      <c r="D37" s="53">
        <f t="shared" si="11"/>
        <v>0.20362933389236929</v>
      </c>
      <c r="E37" s="53">
        <f t="shared" si="11"/>
        <v>6.2646389910774947E-4</v>
      </c>
      <c r="F37" s="53">
        <f t="shared" si="11"/>
        <v>0.25400956996425567</v>
      </c>
      <c r="G37" s="53">
        <f t="shared" si="11"/>
        <v>5.7136208450070576E-4</v>
      </c>
      <c r="I37" s="50" t="s">
        <v>5</v>
      </c>
      <c r="J37" s="53">
        <f t="shared" ref="J37:O37" si="12">J42/J39/1.44</f>
        <v>4.9062229784859086E-2</v>
      </c>
      <c r="K37" s="53">
        <f t="shared" si="12"/>
        <v>3.5470887468164544E-4</v>
      </c>
      <c r="L37" s="53">
        <f t="shared" si="12"/>
        <v>3.8218026486423425E-2</v>
      </c>
      <c r="M37" s="53">
        <f t="shared" si="12"/>
        <v>2.6449718574733032E-3</v>
      </c>
      <c r="N37" s="53">
        <f t="shared" si="12"/>
        <v>3.1983621516000177E-2</v>
      </c>
      <c r="O37" s="53">
        <f t="shared" si="12"/>
        <v>8.3144709954297469E-4</v>
      </c>
    </row>
    <row r="38" spans="1:15" x14ac:dyDescent="0.2">
      <c r="A38" s="66" t="s">
        <v>302</v>
      </c>
      <c r="B38" s="88">
        <v>24.312640464038569</v>
      </c>
      <c r="C38" s="74">
        <v>23.979333048893874</v>
      </c>
      <c r="D38" s="74">
        <v>24.738712334294142</v>
      </c>
      <c r="E38" s="74">
        <v>24.738712334294142</v>
      </c>
      <c r="F38" s="74">
        <v>23.862262379201194</v>
      </c>
      <c r="G38" s="74">
        <v>23.862262379201194</v>
      </c>
      <c r="I38" s="66" t="s">
        <v>302</v>
      </c>
      <c r="J38" s="88">
        <v>25.928591963475132</v>
      </c>
      <c r="K38" s="74">
        <v>25.928591963475132</v>
      </c>
      <c r="L38" s="74">
        <v>26.384606248905968</v>
      </c>
      <c r="M38" s="74">
        <v>26.384606248905968</v>
      </c>
      <c r="N38" s="74">
        <v>25.828069654751836</v>
      </c>
      <c r="O38" s="74">
        <v>25.828069654751836</v>
      </c>
    </row>
    <row r="39" spans="1:15" x14ac:dyDescent="0.2">
      <c r="A39" s="165" t="s">
        <v>209</v>
      </c>
      <c r="B39" s="169">
        <v>39.334381103515625</v>
      </c>
      <c r="C39" s="52">
        <v>39.334381103515625</v>
      </c>
      <c r="D39" s="52">
        <v>30.009145736694336</v>
      </c>
      <c r="E39" s="52">
        <v>30.009145736694336</v>
      </c>
      <c r="F39" s="52">
        <v>42.492954254150391</v>
      </c>
      <c r="G39" s="52">
        <v>42.492954254150391</v>
      </c>
      <c r="I39" s="165" t="s">
        <v>209</v>
      </c>
      <c r="J39" s="169">
        <v>44.424270629882812</v>
      </c>
      <c r="K39" s="52">
        <v>44.424270629882812</v>
      </c>
      <c r="L39" s="52">
        <v>32.310997009277344</v>
      </c>
      <c r="M39" s="52">
        <v>32.310997009277344</v>
      </c>
      <c r="N39" s="52">
        <v>47.654079437255859</v>
      </c>
      <c r="O39" s="52">
        <v>47.654079437255859</v>
      </c>
    </row>
    <row r="40" spans="1:15" x14ac:dyDescent="0.2">
      <c r="A40" s="165" t="s">
        <v>304</v>
      </c>
      <c r="B40" s="169">
        <v>1.2288914918899536</v>
      </c>
      <c r="C40" s="52">
        <v>1.2288914918899536</v>
      </c>
      <c r="D40" s="52">
        <v>2.8930594921112061</v>
      </c>
      <c r="E40" s="52">
        <v>2.8930594921112061</v>
      </c>
      <c r="F40" s="52">
        <v>2.3032166957855225</v>
      </c>
      <c r="G40" s="52">
        <v>2.3032166957855225</v>
      </c>
      <c r="I40" s="165" t="s">
        <v>304</v>
      </c>
      <c r="J40" s="169">
        <v>10.003010749816895</v>
      </c>
      <c r="K40" s="52">
        <v>10.003010749816895</v>
      </c>
      <c r="L40" s="52">
        <v>5.8578591346740723</v>
      </c>
      <c r="M40" s="52">
        <v>5.8578591346740723</v>
      </c>
      <c r="N40" s="52">
        <v>5.7136721611022949</v>
      </c>
      <c r="O40" s="52">
        <v>5.7136721611022949</v>
      </c>
    </row>
    <row r="41" spans="1:15" x14ac:dyDescent="0.2">
      <c r="A41" s="168" t="s">
        <v>303</v>
      </c>
      <c r="B41" s="184">
        <v>26.197686595043685</v>
      </c>
      <c r="C41" s="75">
        <v>32.838199857361793</v>
      </c>
      <c r="D41" s="75">
        <v>26.568870603953531</v>
      </c>
      <c r="E41" s="75">
        <v>35.197399244942119</v>
      </c>
      <c r="F41" s="75">
        <v>25.386650505256586</v>
      </c>
      <c r="G41" s="75">
        <v>34.62795643545202</v>
      </c>
      <c r="I41" s="168" t="s">
        <v>303</v>
      </c>
      <c r="J41" s="184">
        <v>29.82209722877219</v>
      </c>
      <c r="K41" s="75">
        <v>36.882703729675114</v>
      </c>
      <c r="L41" s="75">
        <v>30.63587533899095</v>
      </c>
      <c r="M41" s="75">
        <v>34.461051409785021</v>
      </c>
      <c r="N41" s="75">
        <v>30.334408108183236</v>
      </c>
      <c r="O41" s="75">
        <v>35.562044871201863</v>
      </c>
    </row>
    <row r="42" spans="1:15" x14ac:dyDescent="0.2">
      <c r="A42" s="165" t="s">
        <v>206</v>
      </c>
      <c r="B42" s="169">
        <v>10.477032661438001</v>
      </c>
      <c r="C42" s="52">
        <v>0.1138715073466301</v>
      </c>
      <c r="D42" s="52">
        <v>8.799468994140625</v>
      </c>
      <c r="E42" s="52">
        <v>2.7071490883827209E-2</v>
      </c>
      <c r="F42" s="52">
        <v>15.542808532714844</v>
      </c>
      <c r="G42" s="52">
        <v>3.4961562603712082E-2</v>
      </c>
      <c r="I42" s="165" t="s">
        <v>206</v>
      </c>
      <c r="J42" s="169">
        <v>3.1385574340820312</v>
      </c>
      <c r="K42" s="52">
        <v>2.2691063582897186E-2</v>
      </c>
      <c r="L42" s="52">
        <v>1.7782020568847656</v>
      </c>
      <c r="M42" s="52">
        <v>0.12306481599807739</v>
      </c>
      <c r="N42" s="52">
        <v>2.1947760581970215</v>
      </c>
      <c r="O42" s="52">
        <v>5.7055458426475525E-2</v>
      </c>
    </row>
    <row r="43" spans="1:15" x14ac:dyDescent="0.2">
      <c r="A43" s="47" t="s">
        <v>293</v>
      </c>
      <c r="B43" s="89">
        <v>3.9771640300750732</v>
      </c>
      <c r="C43" s="53">
        <v>0</v>
      </c>
      <c r="D43" s="53">
        <v>1.6376653909683228</v>
      </c>
      <c r="E43" s="53">
        <v>2.96136774122715E-2</v>
      </c>
      <c r="F43" s="53">
        <v>2.9176468849182129</v>
      </c>
      <c r="G43" s="53">
        <v>4.5656338334083557E-2</v>
      </c>
      <c r="I43" s="47" t="s">
        <v>293</v>
      </c>
      <c r="J43" s="89">
        <v>1.3180917501449585</v>
      </c>
      <c r="K43" s="53">
        <v>0</v>
      </c>
      <c r="L43" s="53">
        <v>0.2155783474445343</v>
      </c>
      <c r="M43" s="53">
        <v>0</v>
      </c>
      <c r="N43" s="53">
        <v>0.90837591886520386</v>
      </c>
      <c r="O43" s="53">
        <v>4.793216660618782E-2</v>
      </c>
    </row>
    <row r="45" spans="1:15" x14ac:dyDescent="0.2">
      <c r="A45" s="194" t="s">
        <v>8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I45" s="194" t="s">
        <v>8</v>
      </c>
      <c r="J45" s="192" t="s">
        <v>277</v>
      </c>
      <c r="K45" s="193"/>
      <c r="L45" s="192" t="s">
        <v>278</v>
      </c>
      <c r="M45" s="193"/>
      <c r="N45" s="192" t="s">
        <v>279</v>
      </c>
      <c r="O45" s="193"/>
    </row>
    <row r="46" spans="1:15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I46" s="195"/>
      <c r="J46" s="13" t="s">
        <v>228</v>
      </c>
      <c r="K46" s="56" t="s">
        <v>4</v>
      </c>
      <c r="L46" s="13" t="s">
        <v>228</v>
      </c>
      <c r="M46" s="56" t="s">
        <v>4</v>
      </c>
      <c r="N46" s="13" t="s">
        <v>228</v>
      </c>
      <c r="O46" s="56" t="s">
        <v>4</v>
      </c>
    </row>
    <row r="47" spans="1:15" x14ac:dyDescent="0.2">
      <c r="A47" s="46" t="s">
        <v>205</v>
      </c>
      <c r="B47" s="54">
        <v>0.997</v>
      </c>
      <c r="C47" s="54">
        <v>0.997</v>
      </c>
      <c r="D47" s="54">
        <v>0.997</v>
      </c>
      <c r="E47" s="54">
        <v>0.997</v>
      </c>
      <c r="F47" s="54">
        <v>0.997</v>
      </c>
      <c r="G47" s="54">
        <v>0.997</v>
      </c>
      <c r="I47" s="46" t="s">
        <v>205</v>
      </c>
      <c r="J47" s="67">
        <v>0.99399999999999999</v>
      </c>
      <c r="K47" s="54">
        <v>0.99399999999999999</v>
      </c>
      <c r="L47" s="54">
        <v>0.99399999999999999</v>
      </c>
      <c r="M47" s="54">
        <v>0.99399999999999999</v>
      </c>
      <c r="N47" s="54">
        <v>0.996</v>
      </c>
      <c r="O47" s="54">
        <v>0.996</v>
      </c>
    </row>
    <row r="48" spans="1:15" x14ac:dyDescent="0.2">
      <c r="A48" s="36" t="s">
        <v>204</v>
      </c>
      <c r="B48" s="110">
        <v>-3.3839999999999999</v>
      </c>
      <c r="C48" s="110">
        <v>-3.3839999999999999</v>
      </c>
      <c r="D48" s="110">
        <v>-3.3839999999999999</v>
      </c>
      <c r="E48" s="110">
        <v>-3.3839999999999999</v>
      </c>
      <c r="F48" s="110">
        <v>-3.3839999999999999</v>
      </c>
      <c r="G48" s="166">
        <v>-3.3839999999999999</v>
      </c>
      <c r="I48" s="36" t="s">
        <v>204</v>
      </c>
      <c r="J48" s="110">
        <v>-3.2210000000000001</v>
      </c>
      <c r="K48" s="110">
        <v>-3.2210000000000001</v>
      </c>
      <c r="L48" s="110">
        <v>-3.2210000000000001</v>
      </c>
      <c r="M48" s="110">
        <v>-3.2210000000000001</v>
      </c>
      <c r="N48" s="166">
        <v>-3.2570000000000001</v>
      </c>
      <c r="O48" s="166">
        <v>-3.2570000000000001</v>
      </c>
    </row>
    <row r="49" spans="1:15" x14ac:dyDescent="0.2">
      <c r="A49" s="36" t="s">
        <v>301</v>
      </c>
      <c r="B49" s="52">
        <v>29.692419815063477</v>
      </c>
      <c r="C49" s="52">
        <v>29.692419815063477</v>
      </c>
      <c r="D49" s="52">
        <v>29.692419815063477</v>
      </c>
      <c r="E49" s="52">
        <v>29.692419815063477</v>
      </c>
      <c r="F49" s="52">
        <v>29.692419815063477</v>
      </c>
      <c r="G49" s="52">
        <v>29.692419815063477</v>
      </c>
      <c r="I49" s="36" t="s">
        <v>301</v>
      </c>
      <c r="J49" s="169">
        <v>30.73486499786377</v>
      </c>
      <c r="K49" s="52">
        <v>30.73486499786377</v>
      </c>
      <c r="L49" s="52">
        <v>30.73486499786377</v>
      </c>
      <c r="M49" s="52">
        <v>30.73486499786377</v>
      </c>
      <c r="N49" s="52">
        <v>31.460404777526854</v>
      </c>
      <c r="O49" s="52">
        <v>31.460404777526854</v>
      </c>
    </row>
    <row r="50" spans="1:15" x14ac:dyDescent="0.2">
      <c r="A50" s="37" t="s">
        <v>300</v>
      </c>
      <c r="B50" s="170">
        <f t="shared" ref="B50:G50" si="13">10^(-1/B48)-1</f>
        <v>0.97473250189650451</v>
      </c>
      <c r="C50" s="170">
        <f t="shared" si="13"/>
        <v>0.97473250189650451</v>
      </c>
      <c r="D50" s="170">
        <f t="shared" si="13"/>
        <v>0.97473250189650451</v>
      </c>
      <c r="E50" s="171">
        <f t="shared" si="13"/>
        <v>0.97473250189650451</v>
      </c>
      <c r="F50" s="170">
        <f t="shared" si="13"/>
        <v>0.97473250189650451</v>
      </c>
      <c r="G50" s="171">
        <f t="shared" si="13"/>
        <v>0.97473250189650451</v>
      </c>
      <c r="I50" s="37" t="s">
        <v>300</v>
      </c>
      <c r="J50" s="170">
        <f>10^(-1/J48)-1</f>
        <v>1.0439138627828117</v>
      </c>
      <c r="K50" s="170">
        <f t="shared" ref="K50:O50" si="14">10^(-1/K48)-1</f>
        <v>1.0439138627828117</v>
      </c>
      <c r="L50" s="170">
        <f t="shared" si="14"/>
        <v>1.0439138627828117</v>
      </c>
      <c r="M50" s="170">
        <f t="shared" si="14"/>
        <v>1.0439138627828117</v>
      </c>
      <c r="N50" s="170">
        <f t="shared" si="14"/>
        <v>1.0278275082680572</v>
      </c>
      <c r="O50" s="171">
        <f t="shared" si="14"/>
        <v>1.0278275082680572</v>
      </c>
    </row>
    <row r="51" spans="1:15" x14ac:dyDescent="0.2">
      <c r="A51" s="50" t="s">
        <v>5</v>
      </c>
      <c r="B51" s="53">
        <f t="shared" ref="B51:G51" si="15">B56/B53/1.44</f>
        <v>0.19366588855708206</v>
      </c>
      <c r="C51" s="53">
        <f t="shared" si="15"/>
        <v>6.9572509915561233E-4</v>
      </c>
      <c r="D51" s="53">
        <f t="shared" si="15"/>
        <v>0.20730411383984104</v>
      </c>
      <c r="E51" s="53">
        <f t="shared" si="15"/>
        <v>1.7210719808725514E-3</v>
      </c>
      <c r="F51" s="53">
        <f t="shared" si="15"/>
        <v>0.17277424271058914</v>
      </c>
      <c r="G51" s="53">
        <f t="shared" si="15"/>
        <v>3.1302296236644257E-3</v>
      </c>
      <c r="I51" s="50" t="s">
        <v>5</v>
      </c>
      <c r="J51" s="53">
        <f t="shared" ref="J51:O51" si="16">J56/J53/1.44</f>
        <v>3.6149913075226643E-2</v>
      </c>
      <c r="K51" s="53">
        <f t="shared" si="16"/>
        <v>1.1474368356044398E-3</v>
      </c>
      <c r="L51" s="53">
        <f t="shared" si="16"/>
        <v>4.2459758228254985E-2</v>
      </c>
      <c r="M51" s="53">
        <f t="shared" si="16"/>
        <v>3.7032222272060976E-3</v>
      </c>
      <c r="N51" s="53">
        <f t="shared" si="16"/>
        <v>4.622633758413601E-2</v>
      </c>
      <c r="O51" s="53">
        <f t="shared" si="16"/>
        <v>2.9834394647626889E-3</v>
      </c>
    </row>
    <row r="52" spans="1:15" x14ac:dyDescent="0.2">
      <c r="A52" s="66" t="s">
        <v>302</v>
      </c>
      <c r="B52" s="88">
        <v>23.564352726115068</v>
      </c>
      <c r="C52" s="74">
        <v>23.564352726115068</v>
      </c>
      <c r="D52" s="74">
        <v>23.801661308032006</v>
      </c>
      <c r="E52" s="74">
        <v>23.801661308032006</v>
      </c>
      <c r="F52" s="74">
        <v>23.523350115182666</v>
      </c>
      <c r="G52" s="74">
        <v>23.523350115182666</v>
      </c>
      <c r="I52" s="66" t="s">
        <v>302</v>
      </c>
      <c r="J52" s="88">
        <v>25.169099980786662</v>
      </c>
      <c r="K52" s="74">
        <v>25.169099980786662</v>
      </c>
      <c r="L52" s="74">
        <v>25.475159564914399</v>
      </c>
      <c r="M52" s="74">
        <v>25.475159564914399</v>
      </c>
      <c r="N52" s="74">
        <v>25.748785092757227</v>
      </c>
      <c r="O52" s="74">
        <v>25.748785092757227</v>
      </c>
    </row>
    <row r="53" spans="1:15" x14ac:dyDescent="0.2">
      <c r="A53" s="165" t="s">
        <v>209</v>
      </c>
      <c r="B53" s="169">
        <v>64.69854736328125</v>
      </c>
      <c r="C53" s="52">
        <v>64.69854736328125</v>
      </c>
      <c r="D53" s="52">
        <v>55.051338195800781</v>
      </c>
      <c r="E53" s="52">
        <v>55.051338195800781</v>
      </c>
      <c r="F53" s="52">
        <v>66.529022216796875</v>
      </c>
      <c r="G53" s="52">
        <v>66.529022216796875</v>
      </c>
      <c r="I53" s="165" t="s">
        <v>209</v>
      </c>
      <c r="J53" s="169">
        <v>53.451736450195312</v>
      </c>
      <c r="K53" s="52">
        <v>53.451736450195312</v>
      </c>
      <c r="L53" s="52">
        <v>42.947883605957031</v>
      </c>
      <c r="M53" s="52">
        <v>42.947883605957031</v>
      </c>
      <c r="N53" s="52">
        <v>56.708003997802734</v>
      </c>
      <c r="O53" s="52">
        <v>56.708003997802734</v>
      </c>
    </row>
    <row r="54" spans="1:15" x14ac:dyDescent="0.2">
      <c r="A54" s="165" t="s">
        <v>304</v>
      </c>
      <c r="B54" s="169">
        <v>1.4012093544006348</v>
      </c>
      <c r="C54" s="52">
        <v>1.4012093544006348</v>
      </c>
      <c r="D54" s="52">
        <v>1.337610125541687</v>
      </c>
      <c r="E54" s="52">
        <v>1.337610125541687</v>
      </c>
      <c r="F54" s="52">
        <v>3.5290114879608154</v>
      </c>
      <c r="G54" s="52">
        <v>3.5290114879608154</v>
      </c>
      <c r="I54" s="165" t="s">
        <v>304</v>
      </c>
      <c r="J54" s="169">
        <v>2.2679941654205322</v>
      </c>
      <c r="K54" s="52">
        <v>2.2679941654205322</v>
      </c>
      <c r="L54" s="52">
        <v>5.8480730056762695</v>
      </c>
      <c r="M54" s="52">
        <v>5.8480730056762695</v>
      </c>
      <c r="N54" s="52">
        <v>2.1219515800476074</v>
      </c>
      <c r="O54" s="52">
        <v>2.1219515800476074</v>
      </c>
    </row>
    <row r="55" spans="1:15" x14ac:dyDescent="0.2">
      <c r="A55" s="168" t="s">
        <v>303</v>
      </c>
      <c r="B55" s="184">
        <v>26.496379136331058</v>
      </c>
      <c r="C55" s="75">
        <v>34.996798618457809</v>
      </c>
      <c r="D55" s="75">
        <v>25.65509135682057</v>
      </c>
      <c r="E55" s="75">
        <v>33.473113278426332</v>
      </c>
      <c r="F55" s="75">
        <v>25.84174307820906</v>
      </c>
      <c r="G55" s="75">
        <v>32.718059134510668</v>
      </c>
      <c r="I55" s="168" t="s">
        <v>303</v>
      </c>
      <c r="J55" s="184">
        <v>29.303350917846046</v>
      </c>
      <c r="K55" s="75">
        <v>34.12962796852139</v>
      </c>
      <c r="L55" s="75">
        <v>29.384358395927556</v>
      </c>
      <c r="M55" s="75">
        <v>32.796678524298898</v>
      </c>
      <c r="N55" s="75">
        <v>29.581453398279436</v>
      </c>
      <c r="O55" s="75">
        <v>33.457844437070825</v>
      </c>
    </row>
    <row r="56" spans="1:15" x14ac:dyDescent="0.2">
      <c r="A56" s="165" t="s">
        <v>206</v>
      </c>
      <c r="B56" s="169">
        <v>18.043058395385742</v>
      </c>
      <c r="C56" s="52">
        <v>6.4817860722541809E-2</v>
      </c>
      <c r="D56" s="52">
        <v>16.433811187744141</v>
      </c>
      <c r="E56" s="52">
        <v>0.13643613457679749</v>
      </c>
      <c r="F56" s="52">
        <v>16.552082061767578</v>
      </c>
      <c r="G56" s="52">
        <v>0.29988160729408264</v>
      </c>
      <c r="I56" s="165" t="s">
        <v>206</v>
      </c>
      <c r="J56" s="169">
        <v>2.7824769020080566</v>
      </c>
      <c r="K56" s="52">
        <v>8.8318787515163422E-2</v>
      </c>
      <c r="L56" s="52">
        <v>2.6259217262268066</v>
      </c>
      <c r="M56" s="52">
        <v>0.22902560234069824</v>
      </c>
      <c r="N56" s="52">
        <v>3.7748208045959473</v>
      </c>
      <c r="O56" s="52">
        <v>0.24362625181674957</v>
      </c>
    </row>
    <row r="57" spans="1:15" x14ac:dyDescent="0.2">
      <c r="A57" s="47" t="s">
        <v>293</v>
      </c>
      <c r="B57" s="89">
        <v>1.5899868011474609</v>
      </c>
      <c r="C57" s="53">
        <v>0</v>
      </c>
      <c r="D57" s="53">
        <v>1.855852484703064</v>
      </c>
      <c r="E57" s="53">
        <v>0.12989138066768646</v>
      </c>
      <c r="F57" s="53">
        <v>0.16497692465782166</v>
      </c>
      <c r="G57" s="53">
        <v>0.15327607095241547</v>
      </c>
      <c r="I57" s="47" t="s">
        <v>293</v>
      </c>
      <c r="J57" s="89">
        <v>0.40781459212303162</v>
      </c>
      <c r="K57" s="53">
        <v>7.3564507067203522E-2</v>
      </c>
      <c r="L57" s="53">
        <v>8.6207330226898193E-2</v>
      </c>
      <c r="M57" s="53">
        <v>0.30028977990150452</v>
      </c>
      <c r="N57" s="53">
        <v>8.7559908628463745E-2</v>
      </c>
      <c r="O57" s="53">
        <v>0</v>
      </c>
    </row>
    <row r="59" spans="1:15" x14ac:dyDescent="0.2">
      <c r="A59" s="194" t="s">
        <v>9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  <c r="I59" s="194" t="s">
        <v>9</v>
      </c>
      <c r="J59" s="192" t="s">
        <v>277</v>
      </c>
      <c r="K59" s="193"/>
      <c r="L59" s="192" t="s">
        <v>278</v>
      </c>
      <c r="M59" s="193"/>
      <c r="N59" s="192" t="s">
        <v>279</v>
      </c>
      <c r="O59" s="193"/>
    </row>
    <row r="60" spans="1:15" x14ac:dyDescent="0.2">
      <c r="A60" s="195"/>
      <c r="B60" s="13" t="s">
        <v>228</v>
      </c>
      <c r="C60" s="56" t="s">
        <v>4</v>
      </c>
      <c r="D60" s="13" t="s">
        <v>228</v>
      </c>
      <c r="E60" s="56" t="s">
        <v>4</v>
      </c>
      <c r="F60" s="13" t="s">
        <v>228</v>
      </c>
      <c r="G60" s="56" t="s">
        <v>4</v>
      </c>
      <c r="I60" s="195"/>
      <c r="J60" s="13" t="s">
        <v>228</v>
      </c>
      <c r="K60" s="56" t="s">
        <v>4</v>
      </c>
      <c r="L60" s="13" t="s">
        <v>228</v>
      </c>
      <c r="M60" s="56" t="s">
        <v>4</v>
      </c>
      <c r="N60" s="13" t="s">
        <v>228</v>
      </c>
      <c r="O60" s="56" t="s">
        <v>4</v>
      </c>
    </row>
    <row r="61" spans="1:15" x14ac:dyDescent="0.2">
      <c r="A61" s="46" t="s">
        <v>205</v>
      </c>
      <c r="B61" s="54">
        <v>0.999</v>
      </c>
      <c r="C61" s="54">
        <v>0.999</v>
      </c>
      <c r="D61" s="54">
        <v>0.997</v>
      </c>
      <c r="E61" s="54">
        <v>0.997</v>
      </c>
      <c r="F61" s="54">
        <v>0.997</v>
      </c>
      <c r="G61" s="54">
        <v>0.997</v>
      </c>
      <c r="I61" s="46" t="s">
        <v>205</v>
      </c>
      <c r="J61" s="54">
        <v>0.99099999999999999</v>
      </c>
      <c r="K61" s="54">
        <v>0.99099999999999999</v>
      </c>
      <c r="L61" s="54">
        <v>0.99099999999999999</v>
      </c>
      <c r="M61" s="54">
        <v>0.99099999999999999</v>
      </c>
      <c r="N61" s="54">
        <v>0.99099999999999999</v>
      </c>
      <c r="O61" s="54">
        <v>0.99099999999999999</v>
      </c>
    </row>
    <row r="62" spans="1:15" x14ac:dyDescent="0.2">
      <c r="A62" s="36" t="s">
        <v>204</v>
      </c>
      <c r="B62" s="110">
        <v>-3.2810000000000001</v>
      </c>
      <c r="C62" s="110">
        <v>-3.49</v>
      </c>
      <c r="D62" s="110">
        <v>-3.3839999999999999</v>
      </c>
      <c r="E62" s="110">
        <v>-3.3839999999999999</v>
      </c>
      <c r="F62" s="110">
        <v>-3.3839999999999999</v>
      </c>
      <c r="G62" s="166">
        <v>-3.3839999999999999</v>
      </c>
      <c r="I62" s="36" t="s">
        <v>204</v>
      </c>
      <c r="J62" s="110">
        <v>-3.4049999999999998</v>
      </c>
      <c r="K62" s="110">
        <v>-3.4049999999999998</v>
      </c>
      <c r="L62" s="110">
        <v>-3.4049999999999998</v>
      </c>
      <c r="M62" s="110">
        <v>-3.4049999999999998</v>
      </c>
      <c r="N62" s="110">
        <v>-3.4049999999999998</v>
      </c>
      <c r="O62" s="166">
        <v>-3.4049999999999998</v>
      </c>
    </row>
    <row r="63" spans="1:15" x14ac:dyDescent="0.2">
      <c r="A63" s="36" t="s">
        <v>301</v>
      </c>
      <c r="B63" s="52">
        <v>29.545088450113933</v>
      </c>
      <c r="C63" s="52">
        <v>29.545088450113933</v>
      </c>
      <c r="D63" s="52">
        <v>29.692419815063477</v>
      </c>
      <c r="E63" s="52">
        <v>29.692419815063477</v>
      </c>
      <c r="F63" s="52">
        <v>29.692419815063477</v>
      </c>
      <c r="G63" s="52">
        <v>29.692419815063477</v>
      </c>
      <c r="I63" s="36" t="s">
        <v>301</v>
      </c>
      <c r="J63" s="52">
        <v>32.965198516845703</v>
      </c>
      <c r="K63" s="52">
        <v>32.965198516845703</v>
      </c>
      <c r="L63" s="52">
        <v>32.965198516845703</v>
      </c>
      <c r="M63" s="52">
        <v>32.965198516845703</v>
      </c>
      <c r="N63" s="52">
        <v>32.965198516845703</v>
      </c>
      <c r="O63" s="52">
        <v>32.965198516845703</v>
      </c>
    </row>
    <row r="64" spans="1:15" x14ac:dyDescent="0.2">
      <c r="A64" s="37" t="s">
        <v>300</v>
      </c>
      <c r="B64" s="170">
        <f>10^(-1/B62)-1</f>
        <v>1.0173679945538545</v>
      </c>
      <c r="C64" s="170">
        <f t="shared" ref="C64:G64" si="17">10^(-1/C62)-1</f>
        <v>0.93434061756317788</v>
      </c>
      <c r="D64" s="170">
        <f t="shared" si="17"/>
        <v>0.97473250189650451</v>
      </c>
      <c r="E64" s="171">
        <f t="shared" si="17"/>
        <v>0.97473250189650451</v>
      </c>
      <c r="F64" s="170">
        <f t="shared" si="17"/>
        <v>0.97473250189650451</v>
      </c>
      <c r="G64" s="171">
        <f t="shared" si="17"/>
        <v>0.97473250189650451</v>
      </c>
      <c r="I64" s="37" t="s">
        <v>300</v>
      </c>
      <c r="J64" s="170">
        <f>10^(-1/J62)-1</f>
        <v>0.96646289535645824</v>
      </c>
      <c r="K64" s="170">
        <f t="shared" ref="K64:O64" si="18">10^(-1/K62)-1</f>
        <v>0.96646289535645824</v>
      </c>
      <c r="L64" s="170">
        <f t="shared" si="18"/>
        <v>0.96646289535645824</v>
      </c>
      <c r="M64" s="171">
        <f t="shared" si="18"/>
        <v>0.96646289535645824</v>
      </c>
      <c r="N64" s="170">
        <f t="shared" si="18"/>
        <v>0.96646289535645824</v>
      </c>
      <c r="O64" s="171">
        <f t="shared" si="18"/>
        <v>0.96646289535645824</v>
      </c>
    </row>
    <row r="65" spans="1:15" x14ac:dyDescent="0.2">
      <c r="A65" s="50" t="s">
        <v>5</v>
      </c>
      <c r="B65" s="53">
        <f t="shared" ref="B65:G65" si="19">B70/B67/1.44</f>
        <v>0.22810738994293825</v>
      </c>
      <c r="C65" s="53">
        <f t="shared" si="19"/>
        <v>8.443660646093729E-4</v>
      </c>
      <c r="D65" s="53">
        <f t="shared" si="19"/>
        <v>0.25127908451304992</v>
      </c>
      <c r="E65" s="53">
        <f t="shared" si="19"/>
        <v>1.2298897304210651E-3</v>
      </c>
      <c r="F65" s="53">
        <f t="shared" si="19"/>
        <v>0.15784293025025548</v>
      </c>
      <c r="G65" s="53">
        <f t="shared" si="19"/>
        <v>1.4662797737518862E-3</v>
      </c>
      <c r="I65" s="50" t="s">
        <v>5</v>
      </c>
      <c r="J65" s="53">
        <f t="shared" ref="J65:O65" si="20">J70/J67/1.44</f>
        <v>5.1799224214181233E-2</v>
      </c>
      <c r="K65" s="53">
        <f t="shared" si="20"/>
        <v>2.4022968012139775E-3</v>
      </c>
      <c r="L65" s="53">
        <f t="shared" si="20"/>
        <v>5.0703396459254757E-2</v>
      </c>
      <c r="M65" s="53">
        <f t="shared" si="20"/>
        <v>2.5145083025381893E-3</v>
      </c>
      <c r="N65" s="53">
        <f t="shared" si="20"/>
        <v>4.7655922498198083E-2</v>
      </c>
      <c r="O65" s="53">
        <f t="shared" si="20"/>
        <v>6.0466707639453164E-3</v>
      </c>
    </row>
    <row r="66" spans="1:15" x14ac:dyDescent="0.2">
      <c r="A66" s="66" t="s">
        <v>302</v>
      </c>
      <c r="B66" s="88">
        <v>24.110617079378031</v>
      </c>
      <c r="C66" s="74">
        <v>23.76444075615834</v>
      </c>
      <c r="D66" s="74">
        <v>24.161119088437989</v>
      </c>
      <c r="E66" s="74">
        <v>24.161119088437989</v>
      </c>
      <c r="F66" s="74">
        <v>23.664435607319994</v>
      </c>
      <c r="G66" s="74">
        <v>23.664435607319994</v>
      </c>
      <c r="I66" s="66" t="s">
        <v>302</v>
      </c>
      <c r="J66" s="88">
        <v>27.147992278584901</v>
      </c>
      <c r="K66" s="74">
        <v>27.147992278584901</v>
      </c>
      <c r="L66" s="74">
        <v>27.265047415078154</v>
      </c>
      <c r="M66" s="74">
        <v>27.265047415078154</v>
      </c>
      <c r="N66" s="74">
        <v>26.842113040689789</v>
      </c>
      <c r="O66" s="74">
        <v>26.842113040689789</v>
      </c>
    </row>
    <row r="67" spans="1:15" x14ac:dyDescent="0.2">
      <c r="A67" s="165" t="s">
        <v>209</v>
      </c>
      <c r="B67" s="169">
        <v>45.325859069824219</v>
      </c>
      <c r="C67" s="52">
        <v>45.325859069824219</v>
      </c>
      <c r="D67" s="52">
        <v>43.106735229492188</v>
      </c>
      <c r="E67" s="52">
        <v>43.106735229492188</v>
      </c>
      <c r="F67" s="52">
        <v>60.43927001953125</v>
      </c>
      <c r="G67" s="52">
        <v>60.43927001953125</v>
      </c>
      <c r="I67" s="165" t="s">
        <v>209</v>
      </c>
      <c r="J67" s="169">
        <v>51.101142883300781</v>
      </c>
      <c r="K67" s="52">
        <v>51.101142883300781</v>
      </c>
      <c r="L67" s="52">
        <v>47.212085723876953</v>
      </c>
      <c r="M67" s="52">
        <v>47.212085723876953</v>
      </c>
      <c r="N67" s="52">
        <v>62.843879699707031</v>
      </c>
      <c r="O67" s="52">
        <v>62.843879699707031</v>
      </c>
    </row>
    <row r="68" spans="1:15" x14ac:dyDescent="0.2">
      <c r="A68" s="165" t="s">
        <v>304</v>
      </c>
      <c r="B68" s="169">
        <v>6.2917299270629883</v>
      </c>
      <c r="C68" s="52">
        <v>6.2917299270629883</v>
      </c>
      <c r="D68" s="52">
        <v>1.9633715152740479</v>
      </c>
      <c r="E68" s="52">
        <v>1.9633715152740479</v>
      </c>
      <c r="F68" s="52">
        <v>3.3502011299133301</v>
      </c>
      <c r="G68" s="52">
        <v>3.3502011299133301</v>
      </c>
      <c r="I68" s="165" t="s">
        <v>304</v>
      </c>
      <c r="J68" s="169">
        <v>0.29970523715019226</v>
      </c>
      <c r="K68" s="52">
        <v>0.29970523715019226</v>
      </c>
      <c r="L68" s="52">
        <v>6.5764942169189453</v>
      </c>
      <c r="M68" s="52">
        <v>6.5764942169189453</v>
      </c>
      <c r="N68" s="52">
        <v>3.82297682762146</v>
      </c>
      <c r="O68" s="52">
        <v>3.82297682762146</v>
      </c>
    </row>
    <row r="69" spans="1:15" x14ac:dyDescent="0.2">
      <c r="A69" s="168" t="s">
        <v>303</v>
      </c>
      <c r="B69" s="184">
        <v>25.696974518259406</v>
      </c>
      <c r="C69" s="75">
        <v>33.938163269605575</v>
      </c>
      <c r="D69" s="75">
        <v>25.65509135682057</v>
      </c>
      <c r="E69" s="75">
        <v>33.473113278426332</v>
      </c>
      <c r="F69" s="75">
        <v>25.84174307820906</v>
      </c>
      <c r="G69" s="75">
        <v>32.718059134510668</v>
      </c>
      <c r="I69" s="168" t="s">
        <v>303</v>
      </c>
      <c r="J69" s="184">
        <v>30.986497308162441</v>
      </c>
      <c r="K69" s="75">
        <v>35.527734205475497</v>
      </c>
      <c r="L69" s="75">
        <v>31.135171966365554</v>
      </c>
      <c r="M69" s="75">
        <v>35.57728041274143</v>
      </c>
      <c r="N69" s="75">
        <v>30.803900775955633</v>
      </c>
      <c r="O69" s="75">
        <v>33.856825677720366</v>
      </c>
    </row>
    <row r="70" spans="1:15" x14ac:dyDescent="0.2">
      <c r="A70" s="165" t="s">
        <v>206</v>
      </c>
      <c r="B70" s="169">
        <v>14.888395309448242</v>
      </c>
      <c r="C70" s="52">
        <v>5.5111128836870193E-2</v>
      </c>
      <c r="D70" s="52">
        <v>15.597822189331055</v>
      </c>
      <c r="E70" s="52">
        <v>7.6343804597854614E-2</v>
      </c>
      <c r="F70" s="52">
        <v>13.737472534179688</v>
      </c>
      <c r="G70" s="52">
        <v>0.12761406600475311</v>
      </c>
      <c r="I70" s="165" t="s">
        <v>206</v>
      </c>
      <c r="J70" s="169">
        <v>3.8116793632507324</v>
      </c>
      <c r="K70" s="52">
        <v>0.17677456140518188</v>
      </c>
      <c r="L70" s="52">
        <v>3.4470908641815186</v>
      </c>
      <c r="M70" s="52">
        <v>0.17094986140727997</v>
      </c>
      <c r="N70" s="52">
        <v>4.3126316070556641</v>
      </c>
      <c r="O70" s="52">
        <v>0.54719460010528564</v>
      </c>
    </row>
    <row r="71" spans="1:15" x14ac:dyDescent="0.2">
      <c r="A71" s="47" t="s">
        <v>293</v>
      </c>
      <c r="B71" s="89">
        <v>0.19617773592472076</v>
      </c>
      <c r="C71" s="53">
        <v>7.1403644979000092E-2</v>
      </c>
      <c r="D71" s="53">
        <v>1.6515434980392456</v>
      </c>
      <c r="E71" s="53">
        <v>8.0587029457092285E-2</v>
      </c>
      <c r="F71" s="53">
        <v>1.3441222906112671</v>
      </c>
      <c r="G71" s="53">
        <v>3.084101527929306E-2</v>
      </c>
      <c r="I71" s="47" t="s">
        <v>293</v>
      </c>
      <c r="J71" s="89">
        <v>0.61248117685317993</v>
      </c>
      <c r="K71" s="53">
        <v>0</v>
      </c>
      <c r="L71" s="53">
        <v>0.11330050975084305</v>
      </c>
      <c r="M71" s="53">
        <v>0</v>
      </c>
      <c r="N71" s="53">
        <v>0.62473464012145996</v>
      </c>
      <c r="O71" s="53">
        <v>0.58167022466659546</v>
      </c>
    </row>
    <row r="73" spans="1:15" x14ac:dyDescent="0.2">
      <c r="A73" s="190" t="s">
        <v>285</v>
      </c>
      <c r="B73" s="192" t="s">
        <v>10</v>
      </c>
      <c r="C73" s="193"/>
      <c r="D73" s="192" t="s">
        <v>11</v>
      </c>
      <c r="E73" s="193"/>
      <c r="I73" s="190" t="s">
        <v>286</v>
      </c>
      <c r="J73" s="192" t="s">
        <v>10</v>
      </c>
      <c r="K73" s="193"/>
      <c r="L73" s="192" t="s">
        <v>11</v>
      </c>
      <c r="M73" s="193"/>
    </row>
    <row r="74" spans="1:15" x14ac:dyDescent="0.2">
      <c r="A74" s="191"/>
      <c r="B74" s="13" t="s">
        <v>3</v>
      </c>
      <c r="C74" s="56" t="s">
        <v>4</v>
      </c>
      <c r="D74" s="25" t="s">
        <v>3</v>
      </c>
      <c r="E74" s="56" t="s">
        <v>4</v>
      </c>
      <c r="I74" s="191"/>
      <c r="J74" s="13" t="s">
        <v>3</v>
      </c>
      <c r="K74" s="56" t="s">
        <v>4</v>
      </c>
      <c r="L74" s="25" t="s">
        <v>3</v>
      </c>
      <c r="M74" s="56" t="s">
        <v>4</v>
      </c>
    </row>
    <row r="75" spans="1:15" x14ac:dyDescent="0.2">
      <c r="A75" s="2" t="s">
        <v>2</v>
      </c>
      <c r="B75" s="147">
        <f>AVERAGE(B9,D9,F9)</f>
        <v>0.21351422722399119</v>
      </c>
      <c r="C75" s="147">
        <f>AVERAGE(C9,E9,G9)</f>
        <v>3.2948872977593378E-3</v>
      </c>
      <c r="D75" s="147">
        <f>_xlfn.STDEV.S(B9,D9,F9)/SQRT(COUNT(B9,D9,F9))</f>
        <v>3.3398335049027464E-2</v>
      </c>
      <c r="E75" s="147">
        <f>_xlfn.STDEV.S(C9,E9,G9)/SQRT(COUNT(C9,E9,G9))</f>
        <v>2.1012519733490157E-3</v>
      </c>
      <c r="I75" s="2" t="s">
        <v>2</v>
      </c>
      <c r="J75" s="147">
        <f>AVERAGE(J9,L9,N9)</f>
        <v>3.6633910370847185E-2</v>
      </c>
      <c r="K75" s="147">
        <f>AVERAGE(K9,M9,O9)</f>
        <v>4.6215211000906527E-3</v>
      </c>
      <c r="L75" s="147">
        <f>_xlfn.STDEV.S(J9,L9,N9)/SQRT(COUNT(J9,L9,N9))</f>
        <v>9.0984748880984026E-3</v>
      </c>
      <c r="M75" s="147">
        <f>_xlfn.STDEV.S(K9,M9,O9)/SQRT(COUNT(K9,M9,O9))</f>
        <v>9.7687806017075145E-4</v>
      </c>
    </row>
    <row r="76" spans="1:15" x14ac:dyDescent="0.2">
      <c r="A76" s="4" t="s">
        <v>6</v>
      </c>
      <c r="B76" s="147">
        <f>AVERAGE(B23,D23,F23)</f>
        <v>0.19336834056645891</v>
      </c>
      <c r="C76" s="147">
        <f>AVERAGE(C23,E23,G23)</f>
        <v>2.4412098142587821E-3</v>
      </c>
      <c r="D76" s="147">
        <f>_xlfn.STDEV.S(B23,D23,F23)/SQRT(COUNT(B23,D23,F23))</f>
        <v>2.6338167713486661E-2</v>
      </c>
      <c r="E76" s="147">
        <f>_xlfn.STDEV.S(C23,E23,G23)/SQRT(COUNT(C23,E23,G23))</f>
        <v>4.6114980828620885E-4</v>
      </c>
      <c r="I76" s="4" t="s">
        <v>6</v>
      </c>
      <c r="J76" s="147">
        <f>AVERAGE(J23,L23,N23)</f>
        <v>4.5814583120842058E-2</v>
      </c>
      <c r="K76" s="147">
        <f>AVERAGE(K23,M23,O23)</f>
        <v>5.2454254744362305E-3</v>
      </c>
      <c r="L76" s="147">
        <f>_xlfn.STDEV.S(J23,L23,N23)/SQRT(COUNT(J23,L23,N23))</f>
        <v>5.3241570225561093E-3</v>
      </c>
      <c r="M76" s="147">
        <f>_xlfn.STDEV.S(K23,M23,O23)/SQRT(COUNT(K23,M23,O23))</f>
        <v>1.9198949839867834E-3</v>
      </c>
    </row>
    <row r="77" spans="1:15" x14ac:dyDescent="0.2">
      <c r="A77" s="4" t="s">
        <v>7</v>
      </c>
      <c r="B77" s="147">
        <f>AVERAGE(B37,D37,F37)</f>
        <v>0.21420327856496235</v>
      </c>
      <c r="C77" s="147">
        <f>AVERAGE(C37,E37,G37)</f>
        <v>1.0694052366065367E-3</v>
      </c>
      <c r="D77" s="147">
        <f>_xlfn.STDEV.S(B37,D37,F37)/SQRT(COUNT(B37,D37,F37))</f>
        <v>2.0619081922879465E-2</v>
      </c>
      <c r="E77" s="147">
        <f>_xlfn.STDEV.S(C37,E37,G37)/SQRT(COUNT(C37,E37,G37))</f>
        <v>4.7076105395079694E-4</v>
      </c>
      <c r="I77" s="4" t="s">
        <v>7</v>
      </c>
      <c r="J77" s="147">
        <f>AVERAGE(J37,L37,N37)</f>
        <v>3.9754625929094227E-2</v>
      </c>
      <c r="K77" s="147">
        <f>AVERAGE(K37,M37,O37)</f>
        <v>1.2770426105659744E-3</v>
      </c>
      <c r="L77" s="147">
        <f>_xlfn.STDEV.S(J37,L37,N37)/SQRT(COUNT(J37,L37,N37))</f>
        <v>4.9896749555355512E-3</v>
      </c>
      <c r="M77" s="147">
        <f>_xlfn.STDEV.S(K37,M37,O37)/SQRT(COUNT(K37,M37,O37))</f>
        <v>6.9767295398568178E-4</v>
      </c>
    </row>
    <row r="78" spans="1:15" x14ac:dyDescent="0.2">
      <c r="A78" s="4" t="s">
        <v>8</v>
      </c>
      <c r="B78" s="147">
        <f>AVERAGE(B51,D51,F51)</f>
        <v>0.19124808170250407</v>
      </c>
      <c r="C78" s="147">
        <f>AVERAGE(C51,E51,G51)</f>
        <v>1.8490089012308632E-3</v>
      </c>
      <c r="D78" s="147">
        <f>_xlfn.STDEV.S(B51,D51,F51)/SQRT(COUNT(B51,D51,F51))</f>
        <v>1.0040955176014868E-2</v>
      </c>
      <c r="E78" s="147">
        <f>_xlfn.STDEV.S(C51,E51,G51)/SQRT(COUNT(C51,E51,G51))</f>
        <v>7.0568618182507243E-4</v>
      </c>
      <c r="I78" s="4" t="s">
        <v>8</v>
      </c>
      <c r="J78" s="147">
        <f>AVERAGE(J51,L51,N51)</f>
        <v>4.161200296253921E-2</v>
      </c>
      <c r="K78" s="147">
        <f>AVERAGE(K51,M51,O51)</f>
        <v>2.6113661758577419E-3</v>
      </c>
      <c r="L78" s="147">
        <f>_xlfn.STDEV.S(J51,L51,N51)/SQRT(COUNT(J51,L51,N51))</f>
        <v>2.9395350802379704E-3</v>
      </c>
      <c r="M78" s="147">
        <f>_xlfn.STDEV.S(K51,M51,O51)/SQRT(COUNT(K51,M51,O51))</f>
        <v>7.608851514778732E-4</v>
      </c>
    </row>
    <row r="79" spans="1:15" x14ac:dyDescent="0.2">
      <c r="A79" s="4" t="s">
        <v>9</v>
      </c>
      <c r="B79" s="147">
        <f>AVERAGE(B65,D65,F65)</f>
        <v>0.21240980156874789</v>
      </c>
      <c r="C79" s="147">
        <f>AVERAGE(C65,E65,G65)</f>
        <v>1.1801785229274414E-3</v>
      </c>
      <c r="D79" s="147">
        <f>_xlfn.STDEV.S(B65,D65,F65)/SQRT(COUNT(B65,D65,F65))</f>
        <v>2.8091454462340845E-2</v>
      </c>
      <c r="E79" s="147">
        <f>_xlfn.STDEV.S(C65,E65,G65)/SQRT(COUNT(C65,E65,G65))</f>
        <v>1.8124345369116576E-4</v>
      </c>
      <c r="I79" s="4" t="s">
        <v>9</v>
      </c>
      <c r="J79" s="147">
        <f>AVERAGE(J65,L65,N65)</f>
        <v>5.0052847723878024E-2</v>
      </c>
      <c r="K79" s="147">
        <f>AVERAGE(K65,M65,O65)</f>
        <v>3.6544919558991612E-3</v>
      </c>
      <c r="L79" s="147">
        <f>_xlfn.STDEV.S(J65,L65,N65)/SQRT(COUNT(J65,L65,N65))</f>
        <v>1.2395089780826423E-3</v>
      </c>
      <c r="M79" s="147">
        <f>_xlfn.STDEV.S(K65,M65,O65)/SQRT(COUNT(K65,M65,O65))</f>
        <v>1.1965279551694841E-3</v>
      </c>
    </row>
    <row r="81" spans="1:10" x14ac:dyDescent="0.2">
      <c r="A81" s="188" t="s">
        <v>261</v>
      </c>
      <c r="B81" s="189"/>
      <c r="I81" s="188" t="s">
        <v>262</v>
      </c>
      <c r="J81" s="189"/>
    </row>
    <row r="82" spans="1:10" ht="17" thickBot="1" x14ac:dyDescent="0.25">
      <c r="A82" s="8"/>
      <c r="B82" s="86" t="s">
        <v>13</v>
      </c>
      <c r="I82" s="8"/>
      <c r="J82" s="86" t="s">
        <v>13</v>
      </c>
    </row>
    <row r="83" spans="1:10" x14ac:dyDescent="0.2">
      <c r="A83" s="9" t="s">
        <v>14</v>
      </c>
      <c r="B83" s="118">
        <f>_xlfn.T.TEST(_xlfn.VSTACK(B9,D9,F9),_xlfn.VSTACK(B23,D23,F23),2,2)</f>
        <v>0.66044923512436116</v>
      </c>
      <c r="I83" s="9" t="s">
        <v>14</v>
      </c>
      <c r="J83" s="118">
        <f>_xlfn.T.TEST(_xlfn.VSTACK(J9,L9,N9),_xlfn.VSTACK(J23,L23,N23),2,2)</f>
        <v>0.43296420185819873</v>
      </c>
    </row>
    <row r="84" spans="1:10" x14ac:dyDescent="0.2">
      <c r="A84" s="9" t="s">
        <v>15</v>
      </c>
      <c r="B84" s="118">
        <f>_xlfn.T.TEST(_xlfn.VSTACK(B9,D9,F9),_xlfn.VSTACK(B37,D37,F37),2,2)</f>
        <v>0.98683439942094586</v>
      </c>
      <c r="I84" s="9" t="s">
        <v>15</v>
      </c>
      <c r="J84" s="118">
        <f>_xlfn.T.TEST(_xlfn.VSTACK(J9,L9,N9),_xlfn.VSTACK(J37,L37,N37),2,2)</f>
        <v>0.778597865508734</v>
      </c>
    </row>
    <row r="85" spans="1:10" x14ac:dyDescent="0.2">
      <c r="A85" s="9" t="s">
        <v>16</v>
      </c>
      <c r="B85" s="118">
        <f>_xlfn.T.TEST(_xlfn.VSTACK(B9,D9,F9),_xlfn.VSTACK(B51,D51,F51),2,2)</f>
        <v>0.55790022240599502</v>
      </c>
      <c r="I85" s="9" t="s">
        <v>16</v>
      </c>
      <c r="J85" s="118">
        <f>_xlfn.T.TEST(_xlfn.VSTACK(J9,L9,N9),_xlfn.VSTACK(J51,L51,N51),2,2)</f>
        <v>0.63011034639324381</v>
      </c>
    </row>
    <row r="86" spans="1:10" x14ac:dyDescent="0.2">
      <c r="A86" s="11" t="s">
        <v>17</v>
      </c>
      <c r="B86" s="148">
        <f>_xlfn.T.TEST(_xlfn.VSTACK(B9,D9,F9),_xlfn.VSTACK(B65,D65,F65),2,2)</f>
        <v>0.98102244054305832</v>
      </c>
      <c r="I86" s="11" t="s">
        <v>17</v>
      </c>
      <c r="J86" s="148">
        <f>_xlfn.T.TEST(_xlfn.VSTACK(J9,L9,N9),_xlfn.VSTACK(J65,L65,N65),2,2)</f>
        <v>0.21771994666801367</v>
      </c>
    </row>
  </sheetData>
  <mergeCells count="50">
    <mergeCell ref="A81:B81"/>
    <mergeCell ref="I81:J81"/>
    <mergeCell ref="L73:M73"/>
    <mergeCell ref="A73:A74"/>
    <mergeCell ref="B73:C73"/>
    <mergeCell ref="D73:E73"/>
    <mergeCell ref="I73:I74"/>
    <mergeCell ref="J73:K73"/>
    <mergeCell ref="J45:K45"/>
    <mergeCell ref="L45:M45"/>
    <mergeCell ref="N45:O45"/>
    <mergeCell ref="A59:A60"/>
    <mergeCell ref="B59:C59"/>
    <mergeCell ref="D59:E59"/>
    <mergeCell ref="F59:G59"/>
    <mergeCell ref="I59:I60"/>
    <mergeCell ref="J59:K59"/>
    <mergeCell ref="L59:M59"/>
    <mergeCell ref="N59:O59"/>
    <mergeCell ref="A45:A46"/>
    <mergeCell ref="B45:C45"/>
    <mergeCell ref="D45:E45"/>
    <mergeCell ref="F45:G45"/>
    <mergeCell ref="I45:I46"/>
    <mergeCell ref="J17:K17"/>
    <mergeCell ref="L17:M17"/>
    <mergeCell ref="N17:O17"/>
    <mergeCell ref="A31:A32"/>
    <mergeCell ref="B31:C31"/>
    <mergeCell ref="D31:E31"/>
    <mergeCell ref="F31:G31"/>
    <mergeCell ref="I31:I32"/>
    <mergeCell ref="J31:K31"/>
    <mergeCell ref="L31:M31"/>
    <mergeCell ref="N31:O31"/>
    <mergeCell ref="A17:A18"/>
    <mergeCell ref="B17:C17"/>
    <mergeCell ref="D17:E17"/>
    <mergeCell ref="F17:G17"/>
    <mergeCell ref="I17:I18"/>
    <mergeCell ref="A2:G2"/>
    <mergeCell ref="I2:O2"/>
    <mergeCell ref="A3:A4"/>
    <mergeCell ref="B3:C3"/>
    <mergeCell ref="D3:E3"/>
    <mergeCell ref="F3:G3"/>
    <mergeCell ref="I3:I4"/>
    <mergeCell ref="J3:K3"/>
    <mergeCell ref="L3:M3"/>
    <mergeCell ref="N3:O3"/>
  </mergeCells>
  <phoneticPr fontId="7"/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0735-C23B-2045-B1F3-544133DAD6D2}">
  <dimension ref="A1:F24"/>
  <sheetViews>
    <sheetView zoomScaleNormal="100" workbookViewId="0"/>
  </sheetViews>
  <sheetFormatPr baseColWidth="10" defaultColWidth="11" defaultRowHeight="16" x14ac:dyDescent="0.2"/>
  <cols>
    <col min="2" max="2" width="13.1640625" customWidth="1"/>
    <col min="7" max="7" width="13" customWidth="1"/>
    <col min="8" max="8" width="12.6640625" customWidth="1"/>
    <col min="9" max="9" width="12.83203125" customWidth="1"/>
  </cols>
  <sheetData>
    <row r="1" spans="1:6" x14ac:dyDescent="0.2">
      <c r="A1" s="3" t="s">
        <v>234</v>
      </c>
    </row>
    <row r="2" spans="1:6" x14ac:dyDescent="0.2">
      <c r="A2" s="196" t="s">
        <v>237</v>
      </c>
      <c r="B2" s="196"/>
      <c r="C2" s="196"/>
      <c r="D2" s="196"/>
      <c r="E2" s="196"/>
      <c r="F2" s="196"/>
    </row>
    <row r="3" spans="1:6" x14ac:dyDescent="0.2">
      <c r="A3" s="22" t="s">
        <v>233</v>
      </c>
      <c r="B3" s="79" t="s">
        <v>277</v>
      </c>
      <c r="C3" s="79" t="s">
        <v>278</v>
      </c>
      <c r="D3" s="79" t="s">
        <v>279</v>
      </c>
      <c r="E3" s="79" t="s">
        <v>10</v>
      </c>
      <c r="F3" s="79" t="s">
        <v>291</v>
      </c>
    </row>
    <row r="4" spans="1:6" x14ac:dyDescent="0.2">
      <c r="A4" s="79" t="s">
        <v>121</v>
      </c>
      <c r="B4" s="23">
        <v>9.3067992771592167E-3</v>
      </c>
      <c r="C4" s="23">
        <v>1.120426941634602E-2</v>
      </c>
      <c r="D4" s="23">
        <v>4.0017285573058182E-3</v>
      </c>
      <c r="E4" s="39">
        <f>AVERAGE(B4:D4)</f>
        <v>8.1709324169370184E-3</v>
      </c>
      <c r="F4" s="39">
        <f>STDEV(B4:D4)</f>
        <v>3.7332015549189366E-3</v>
      </c>
    </row>
    <row r="5" spans="1:6" x14ac:dyDescent="0.2">
      <c r="A5" s="79" t="s">
        <v>122</v>
      </c>
      <c r="B5" s="23">
        <v>0.20472242175003613</v>
      </c>
      <c r="C5" s="23">
        <v>0.21329068482858723</v>
      </c>
      <c r="D5" s="23">
        <v>0.18397135046039176</v>
      </c>
      <c r="E5" s="39">
        <f t="shared" ref="E5:E8" si="0">AVERAGE(B5:D5)</f>
        <v>0.20066148567967171</v>
      </c>
      <c r="F5" s="39">
        <f t="shared" ref="F5:F8" si="1">STDEV(B5:D5)</f>
        <v>1.5075617508885074E-2</v>
      </c>
    </row>
    <row r="6" spans="1:6" x14ac:dyDescent="0.2">
      <c r="A6" s="79" t="s">
        <v>123</v>
      </c>
      <c r="B6" s="23">
        <v>0.26490542909676595</v>
      </c>
      <c r="C6" s="23">
        <v>0.24937669492633235</v>
      </c>
      <c r="D6" s="23">
        <v>0.24247688141828028</v>
      </c>
      <c r="E6" s="39">
        <f t="shared" si="0"/>
        <v>0.2522530018137929</v>
      </c>
      <c r="F6" s="39">
        <f t="shared" si="1"/>
        <v>1.1487593034429184E-2</v>
      </c>
    </row>
    <row r="7" spans="1:6" x14ac:dyDescent="0.2">
      <c r="A7" s="79" t="s">
        <v>124</v>
      </c>
      <c r="B7" s="23">
        <v>0.29183854105779983</v>
      </c>
      <c r="C7" s="23">
        <v>0.27873384880286328</v>
      </c>
      <c r="D7" s="23">
        <v>0.26895762413428809</v>
      </c>
      <c r="E7" s="39">
        <f t="shared" si="0"/>
        <v>0.27984333799831712</v>
      </c>
      <c r="F7" s="39">
        <f t="shared" si="1"/>
        <v>1.1480736671541727E-2</v>
      </c>
    </row>
    <row r="8" spans="1:6" x14ac:dyDescent="0.2">
      <c r="A8" s="79" t="s">
        <v>125</v>
      </c>
      <c r="B8" s="23">
        <v>0.29655258610122315</v>
      </c>
      <c r="C8" s="23">
        <v>0.29541505211894831</v>
      </c>
      <c r="D8" s="23">
        <v>0.29842732278780298</v>
      </c>
      <c r="E8" s="39">
        <f t="shared" si="0"/>
        <v>0.29679832033599146</v>
      </c>
      <c r="F8" s="39">
        <f t="shared" si="1"/>
        <v>1.521095865227907E-3</v>
      </c>
    </row>
    <row r="10" spans="1:6" x14ac:dyDescent="0.2">
      <c r="A10" s="196" t="s">
        <v>237</v>
      </c>
      <c r="B10" s="196"/>
      <c r="C10" s="196"/>
      <c r="D10" s="196"/>
      <c r="E10" s="196"/>
      <c r="F10" s="196"/>
    </row>
    <row r="11" spans="1:6" x14ac:dyDescent="0.2">
      <c r="A11" s="22" t="s">
        <v>236</v>
      </c>
      <c r="B11" s="79" t="s">
        <v>277</v>
      </c>
      <c r="C11" s="79" t="s">
        <v>278</v>
      </c>
      <c r="D11" s="79" t="s">
        <v>279</v>
      </c>
      <c r="E11" s="79" t="s">
        <v>10</v>
      </c>
      <c r="F11" s="79" t="s">
        <v>291</v>
      </c>
    </row>
    <row r="12" spans="1:6" x14ac:dyDescent="0.2">
      <c r="A12" s="22" t="s">
        <v>121</v>
      </c>
      <c r="B12" s="23">
        <v>2.9103664253656404E-3</v>
      </c>
      <c r="C12" s="23">
        <v>2.7971096533581969E-3</v>
      </c>
      <c r="D12" s="23">
        <v>5.5362647383326007E-3</v>
      </c>
      <c r="E12" s="39">
        <f>AVERAGE(B12:D12)</f>
        <v>3.7479136056854795E-3</v>
      </c>
      <c r="F12" s="39">
        <f>STDEV(B12:D12)</f>
        <v>1.549792439112918E-3</v>
      </c>
    </row>
    <row r="13" spans="1:6" x14ac:dyDescent="0.2">
      <c r="A13" s="22" t="s">
        <v>122</v>
      </c>
      <c r="B13" s="23">
        <v>1.8771073753493631E-2</v>
      </c>
      <c r="C13" s="23">
        <v>2.6611161904020852E-2</v>
      </c>
      <c r="D13" s="23">
        <v>2.5240586781369371E-2</v>
      </c>
      <c r="E13" s="39">
        <f t="shared" ref="E13:E16" si="2">AVERAGE(B13:D13)</f>
        <v>2.3540940812961281E-2</v>
      </c>
      <c r="F13" s="39">
        <f t="shared" ref="F13:F16" si="3">STDEV(B13:D13)</f>
        <v>4.1872834708738945E-3</v>
      </c>
    </row>
    <row r="14" spans="1:6" x14ac:dyDescent="0.2">
      <c r="A14" s="22" t="s">
        <v>123</v>
      </c>
      <c r="B14" s="23">
        <v>2.3554692532808154E-2</v>
      </c>
      <c r="C14" s="23">
        <v>3.4736828267956668E-2</v>
      </c>
      <c r="D14" s="23">
        <v>3.129788376598E-2</v>
      </c>
      <c r="E14" s="39">
        <f t="shared" si="2"/>
        <v>2.9863134855581609E-2</v>
      </c>
      <c r="F14" s="39">
        <f t="shared" si="3"/>
        <v>5.7274704911276881E-3</v>
      </c>
    </row>
    <row r="15" spans="1:6" x14ac:dyDescent="0.2">
      <c r="A15" s="22" t="s">
        <v>124</v>
      </c>
      <c r="B15" s="23">
        <v>2.9392472278619401E-2</v>
      </c>
      <c r="C15" s="23">
        <v>4.0792640493469805E-2</v>
      </c>
      <c r="D15" s="23">
        <v>3.6193109210299196E-2</v>
      </c>
      <c r="E15" s="39">
        <f t="shared" si="2"/>
        <v>3.5459407327462798E-2</v>
      </c>
      <c r="F15" s="39">
        <f t="shared" si="3"/>
        <v>5.7353899319383343E-3</v>
      </c>
    </row>
    <row r="16" spans="1:6" x14ac:dyDescent="0.2">
      <c r="A16" s="22" t="s">
        <v>125</v>
      </c>
      <c r="B16" s="23">
        <v>3.4201550387596896E-2</v>
      </c>
      <c r="C16" s="23">
        <v>4.606074163624508E-2</v>
      </c>
      <c r="D16" s="23">
        <v>3.6215105119175375E-2</v>
      </c>
      <c r="E16" s="39">
        <f t="shared" si="2"/>
        <v>3.882579904767245E-2</v>
      </c>
      <c r="F16" s="39">
        <f t="shared" si="3"/>
        <v>6.3460142104491248E-3</v>
      </c>
    </row>
    <row r="18" spans="1:6" x14ac:dyDescent="0.2">
      <c r="A18" s="196" t="s">
        <v>237</v>
      </c>
      <c r="B18" s="196"/>
      <c r="C18" s="196"/>
      <c r="D18" s="196"/>
      <c r="E18" s="196"/>
      <c r="F18" s="196"/>
    </row>
    <row r="19" spans="1:6" x14ac:dyDescent="0.2">
      <c r="A19" s="22" t="s">
        <v>235</v>
      </c>
      <c r="B19" s="79" t="s">
        <v>277</v>
      </c>
      <c r="C19" s="79" t="s">
        <v>278</v>
      </c>
      <c r="D19" s="79" t="s">
        <v>279</v>
      </c>
      <c r="E19" s="79" t="s">
        <v>10</v>
      </c>
      <c r="F19" s="79" t="s">
        <v>291</v>
      </c>
    </row>
    <row r="20" spans="1:6" x14ac:dyDescent="0.2">
      <c r="A20" s="22" t="s">
        <v>121</v>
      </c>
      <c r="B20" s="23">
        <v>3.4500143860584573E-3</v>
      </c>
      <c r="C20" s="23">
        <v>3.4664274588340014E-3</v>
      </c>
      <c r="D20" s="23">
        <v>1.8144991138492701E-3</v>
      </c>
      <c r="E20" s="39">
        <f>AVERAGE(B20:D20)</f>
        <v>2.9103136529139094E-3</v>
      </c>
      <c r="F20" s="39">
        <f>STDEV(B20:D20)</f>
        <v>9.4903871114858645E-4</v>
      </c>
    </row>
    <row r="21" spans="1:6" x14ac:dyDescent="0.2">
      <c r="A21" s="22" t="s">
        <v>122</v>
      </c>
      <c r="B21" s="23">
        <v>2.7904580644238061E-3</v>
      </c>
      <c r="C21" s="23">
        <v>3.6404126007144734E-3</v>
      </c>
      <c r="D21" s="23">
        <v>2.9200903341349269E-3</v>
      </c>
      <c r="E21" s="39">
        <f t="shared" ref="E21:E24" si="4">AVERAGE(B21:D21)</f>
        <v>3.1169869997577353E-3</v>
      </c>
      <c r="F21" s="39">
        <f t="shared" ref="F21:F24" si="5">STDEV(B21:D21)</f>
        <v>4.5791036365243565E-4</v>
      </c>
    </row>
    <row r="22" spans="1:6" x14ac:dyDescent="0.2">
      <c r="A22" s="22" t="s">
        <v>123</v>
      </c>
      <c r="B22" s="23">
        <v>2.0381811199109735E-3</v>
      </c>
      <c r="C22" s="23">
        <v>4.4796670271357794E-3</v>
      </c>
      <c r="D22" s="23">
        <v>3.4969391164494882E-3</v>
      </c>
      <c r="E22" s="39">
        <f t="shared" si="4"/>
        <v>3.3382624211654136E-3</v>
      </c>
      <c r="F22" s="39">
        <f t="shared" si="5"/>
        <v>1.2284531244675311E-3</v>
      </c>
    </row>
    <row r="23" spans="1:6" x14ac:dyDescent="0.2">
      <c r="A23" s="22" t="s">
        <v>124</v>
      </c>
      <c r="B23" s="23">
        <v>2.2465879003902129E-3</v>
      </c>
      <c r="C23" s="23">
        <v>4.5274690628202092E-3</v>
      </c>
      <c r="D23" s="23">
        <v>3.6904253963328474E-3</v>
      </c>
      <c r="E23" s="39">
        <f t="shared" si="4"/>
        <v>3.4881607865144232E-3</v>
      </c>
      <c r="F23" s="39">
        <f t="shared" si="5"/>
        <v>1.1538145208701235E-3</v>
      </c>
    </row>
    <row r="24" spans="1:6" x14ac:dyDescent="0.2">
      <c r="A24" s="22" t="s">
        <v>125</v>
      </c>
      <c r="B24" s="23">
        <v>2.3508249823596724E-3</v>
      </c>
      <c r="C24" s="23">
        <v>4.4527077063670891E-3</v>
      </c>
      <c r="D24" s="23">
        <v>3.8489803417233143E-3</v>
      </c>
      <c r="E24" s="39">
        <f t="shared" si="4"/>
        <v>3.5508376768166919E-3</v>
      </c>
      <c r="F24" s="39">
        <f t="shared" si="5"/>
        <v>1.0821943138126472E-3</v>
      </c>
    </row>
  </sheetData>
  <mergeCells count="3">
    <mergeCell ref="A2:F2"/>
    <mergeCell ref="A10:F10"/>
    <mergeCell ref="A18:F18"/>
  </mergeCells>
  <phoneticPr fontId="7"/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F9FA-DCDE-BB42-84CD-26FA18AEE43B}">
  <dimension ref="A1:F24"/>
  <sheetViews>
    <sheetView zoomScaleNormal="100" workbookViewId="0"/>
  </sheetViews>
  <sheetFormatPr baseColWidth="10" defaultColWidth="11" defaultRowHeight="16" x14ac:dyDescent="0.2"/>
  <cols>
    <col min="1" max="1" width="11.6640625" customWidth="1"/>
    <col min="2" max="6" width="10.6640625" customWidth="1"/>
  </cols>
  <sheetData>
    <row r="1" spans="1:6" x14ac:dyDescent="0.2">
      <c r="A1" s="3" t="s">
        <v>234</v>
      </c>
      <c r="B1" s="1"/>
      <c r="C1" s="1"/>
      <c r="D1" s="1"/>
    </row>
    <row r="2" spans="1:6" x14ac:dyDescent="0.2">
      <c r="A2" s="196" t="s">
        <v>237</v>
      </c>
      <c r="B2" s="196"/>
      <c r="C2" s="196"/>
      <c r="D2" s="196"/>
      <c r="E2" s="196"/>
      <c r="F2" s="196"/>
    </row>
    <row r="3" spans="1:6" x14ac:dyDescent="0.2">
      <c r="A3" s="22" t="s">
        <v>233</v>
      </c>
      <c r="B3" s="79" t="s">
        <v>277</v>
      </c>
      <c r="C3" s="79" t="s">
        <v>278</v>
      </c>
      <c r="D3" s="79" t="s">
        <v>279</v>
      </c>
      <c r="E3" s="79" t="s">
        <v>10</v>
      </c>
      <c r="F3" s="79" t="s">
        <v>291</v>
      </c>
    </row>
    <row r="4" spans="1:6" x14ac:dyDescent="0.2">
      <c r="A4" s="79" t="s">
        <v>121</v>
      </c>
      <c r="B4" s="23">
        <v>9.3067992771592167E-3</v>
      </c>
      <c r="C4" s="23">
        <v>1.120426941634602E-2</v>
      </c>
      <c r="D4" s="23">
        <v>4.0017285573058182E-3</v>
      </c>
      <c r="E4" s="39">
        <f>AVERAGE(B4:D4)</f>
        <v>8.1709324169370184E-3</v>
      </c>
      <c r="F4" s="39">
        <f>STDEV(B4:D4)</f>
        <v>3.7332015549189366E-3</v>
      </c>
    </row>
    <row r="5" spans="1:6" x14ac:dyDescent="0.2">
      <c r="A5" s="79" t="s">
        <v>122</v>
      </c>
      <c r="B5" s="23">
        <v>0.20472242175003613</v>
      </c>
      <c r="C5" s="23">
        <v>0.21329068482858723</v>
      </c>
      <c r="D5" s="23">
        <v>0.18397135046039176</v>
      </c>
      <c r="E5" s="39">
        <f t="shared" ref="E5:E8" si="0">AVERAGE(B5:D5)</f>
        <v>0.20066148567967171</v>
      </c>
      <c r="F5" s="39">
        <f t="shared" ref="F5:F8" si="1">STDEV(B5:D5)</f>
        <v>1.5075617508885074E-2</v>
      </c>
    </row>
    <row r="6" spans="1:6" x14ac:dyDescent="0.2">
      <c r="A6" s="79" t="s">
        <v>123</v>
      </c>
      <c r="B6" s="23">
        <v>0.26490542909676595</v>
      </c>
      <c r="C6" s="23">
        <v>0.24937669492633235</v>
      </c>
      <c r="D6" s="23">
        <v>0.24247688141828028</v>
      </c>
      <c r="E6" s="39">
        <f t="shared" si="0"/>
        <v>0.2522530018137929</v>
      </c>
      <c r="F6" s="39">
        <f t="shared" si="1"/>
        <v>1.1487593034429184E-2</v>
      </c>
    </row>
    <row r="7" spans="1:6" x14ac:dyDescent="0.2">
      <c r="A7" s="79" t="s">
        <v>124</v>
      </c>
      <c r="B7" s="23">
        <v>0.29183854105779983</v>
      </c>
      <c r="C7" s="23">
        <v>0.27873384880286328</v>
      </c>
      <c r="D7" s="23">
        <v>0.26895762413428809</v>
      </c>
      <c r="E7" s="39">
        <f t="shared" si="0"/>
        <v>0.27984333799831712</v>
      </c>
      <c r="F7" s="39">
        <f t="shared" si="1"/>
        <v>1.1480736671541727E-2</v>
      </c>
    </row>
    <row r="8" spans="1:6" x14ac:dyDescent="0.2">
      <c r="A8" s="79" t="s">
        <v>125</v>
      </c>
      <c r="B8" s="23">
        <v>0.29655258610122315</v>
      </c>
      <c r="C8" s="23">
        <v>0.29541505211894831</v>
      </c>
      <c r="D8" s="23">
        <v>0.29842732278780298</v>
      </c>
      <c r="E8" s="39">
        <f t="shared" si="0"/>
        <v>0.29679832033599146</v>
      </c>
      <c r="F8" s="39">
        <f t="shared" si="1"/>
        <v>1.521095865227907E-3</v>
      </c>
    </row>
    <row r="9" spans="1:6" x14ac:dyDescent="0.2">
      <c r="A9" s="1"/>
      <c r="B9" s="1"/>
      <c r="C9" s="1"/>
      <c r="D9" s="1"/>
    </row>
    <row r="10" spans="1:6" x14ac:dyDescent="0.2">
      <c r="A10" s="196" t="s">
        <v>237</v>
      </c>
      <c r="B10" s="196"/>
      <c r="C10" s="196"/>
      <c r="D10" s="196"/>
      <c r="E10" s="196"/>
      <c r="F10" s="196"/>
    </row>
    <row r="11" spans="1:6" x14ac:dyDescent="0.2">
      <c r="A11" s="22" t="s">
        <v>246</v>
      </c>
      <c r="B11" s="79" t="s">
        <v>277</v>
      </c>
      <c r="C11" s="79" t="s">
        <v>278</v>
      </c>
      <c r="D11" s="79" t="s">
        <v>279</v>
      </c>
      <c r="E11" s="79" t="s">
        <v>10</v>
      </c>
      <c r="F11" s="79" t="s">
        <v>291</v>
      </c>
    </row>
    <row r="12" spans="1:6" x14ac:dyDescent="0.2">
      <c r="A12" s="79" t="s">
        <v>121</v>
      </c>
      <c r="B12" s="23">
        <v>2.7441499999999999E-3</v>
      </c>
      <c r="C12" s="23">
        <v>2.01951E-3</v>
      </c>
      <c r="D12" s="23">
        <v>1.57398E-3</v>
      </c>
      <c r="E12" s="39">
        <f>AVERAGE(B12:D12)</f>
        <v>2.1125466666666666E-3</v>
      </c>
      <c r="F12" s="39">
        <f>STDEV(B12:D12)</f>
        <v>5.906067416084355E-4</v>
      </c>
    </row>
    <row r="13" spans="1:6" x14ac:dyDescent="0.2">
      <c r="A13" s="79" t="s">
        <v>122</v>
      </c>
      <c r="B13" s="23">
        <v>1.8138900000000001E-3</v>
      </c>
      <c r="C13" s="23">
        <v>1.83023E-3</v>
      </c>
      <c r="D13" s="23">
        <v>1.6265699999999999E-3</v>
      </c>
      <c r="E13" s="39">
        <f t="shared" ref="E13:E16" si="2">AVERAGE(B13:D13)</f>
        <v>1.7568966666666665E-3</v>
      </c>
      <c r="F13" s="39">
        <f t="shared" ref="F13:F16" si="3">STDEV(B13:D13)</f>
        <v>1.1316151701587137E-4</v>
      </c>
    </row>
    <row r="14" spans="1:6" x14ac:dyDescent="0.2">
      <c r="A14" s="79" t="s">
        <v>123</v>
      </c>
      <c r="B14" s="23">
        <v>1.7748499999999999E-3</v>
      </c>
      <c r="C14" s="23">
        <v>1.82752E-3</v>
      </c>
      <c r="D14" s="23">
        <v>1.7659399999999999E-3</v>
      </c>
      <c r="E14" s="39">
        <f t="shared" si="2"/>
        <v>1.7894366666666665E-3</v>
      </c>
      <c r="F14" s="39">
        <f t="shared" si="3"/>
        <v>3.3280658547170267E-5</v>
      </c>
    </row>
    <row r="15" spans="1:6" x14ac:dyDescent="0.2">
      <c r="A15" s="79" t="s">
        <v>124</v>
      </c>
      <c r="B15" s="23">
        <v>7.2347999999999998E-4</v>
      </c>
      <c r="C15" s="23">
        <v>1.82507E-3</v>
      </c>
      <c r="D15" s="23">
        <v>1.55736E-3</v>
      </c>
      <c r="E15" s="39">
        <f t="shared" si="2"/>
        <v>1.3686366666666666E-3</v>
      </c>
      <c r="F15" s="39">
        <f t="shared" si="3"/>
        <v>5.7453242243874576E-4</v>
      </c>
    </row>
    <row r="16" spans="1:6" x14ac:dyDescent="0.2">
      <c r="A16" s="79" t="s">
        <v>125</v>
      </c>
      <c r="B16" s="23">
        <v>7.8684999999999996E-4</v>
      </c>
      <c r="C16" s="23">
        <v>1.81084E-3</v>
      </c>
      <c r="D16" s="23">
        <v>1.4832999999999999E-3</v>
      </c>
      <c r="E16" s="39">
        <f t="shared" si="2"/>
        <v>1.3603299999999999E-3</v>
      </c>
      <c r="F16" s="39">
        <f t="shared" si="3"/>
        <v>5.2295324427715335E-4</v>
      </c>
    </row>
    <row r="17" spans="1:6" x14ac:dyDescent="0.2">
      <c r="A17" s="1"/>
      <c r="B17" s="1"/>
      <c r="C17" s="1"/>
      <c r="D17" s="1"/>
    </row>
    <row r="18" spans="1:6" x14ac:dyDescent="0.2">
      <c r="A18" s="196" t="s">
        <v>237</v>
      </c>
      <c r="B18" s="196"/>
      <c r="C18" s="196"/>
      <c r="D18" s="196"/>
      <c r="E18" s="196"/>
      <c r="F18" s="196"/>
    </row>
    <row r="19" spans="1:6" x14ac:dyDescent="0.2">
      <c r="A19" s="22" t="s">
        <v>247</v>
      </c>
      <c r="B19" s="79" t="s">
        <v>277</v>
      </c>
      <c r="C19" s="79" t="s">
        <v>278</v>
      </c>
      <c r="D19" s="79" t="s">
        <v>279</v>
      </c>
      <c r="E19" s="79" t="s">
        <v>10</v>
      </c>
      <c r="F19" s="79" t="s">
        <v>291</v>
      </c>
    </row>
    <row r="20" spans="1:6" x14ac:dyDescent="0.2">
      <c r="A20" s="79" t="s">
        <v>121</v>
      </c>
      <c r="B20" s="23">
        <v>1.608827E-3</v>
      </c>
      <c r="C20" s="23">
        <v>2.6873800000000001E-3</v>
      </c>
      <c r="D20" s="23">
        <v>1.8764999999999999E-3</v>
      </c>
      <c r="E20" s="39">
        <f>AVERAGE(B20:D20)</f>
        <v>2.057569E-3</v>
      </c>
      <c r="F20" s="39">
        <f>STDEV(B20:D20)</f>
        <v>5.6161252703532181E-4</v>
      </c>
    </row>
    <row r="21" spans="1:6" x14ac:dyDescent="0.2">
      <c r="A21" s="79" t="s">
        <v>122</v>
      </c>
      <c r="B21" s="23">
        <v>8.05341E-4</v>
      </c>
      <c r="C21" s="23">
        <v>2.3404099999999998E-3</v>
      </c>
      <c r="D21" s="23">
        <v>2.0525700000000001E-3</v>
      </c>
      <c r="E21" s="39">
        <f t="shared" ref="E21:E24" si="4">AVERAGE(B21:D21)</f>
        <v>1.7327736666666665E-3</v>
      </c>
      <c r="F21" s="39">
        <f t="shared" ref="F21:F24" si="5">STDEV(B21:D21)</f>
        <v>8.1597272000988688E-4</v>
      </c>
    </row>
    <row r="22" spans="1:6" x14ac:dyDescent="0.2">
      <c r="A22" s="79" t="s">
        <v>123</v>
      </c>
      <c r="B22" s="23">
        <v>9.8692000000000007E-4</v>
      </c>
      <c r="C22" s="23">
        <v>2.1532999999999999E-3</v>
      </c>
      <c r="D22" s="23">
        <v>2.0304400000000001E-3</v>
      </c>
      <c r="E22" s="39">
        <f t="shared" si="4"/>
        <v>1.7235533333333334E-3</v>
      </c>
      <c r="F22" s="39">
        <f t="shared" si="5"/>
        <v>6.4089402067216486E-4</v>
      </c>
    </row>
    <row r="23" spans="1:6" x14ac:dyDescent="0.2">
      <c r="A23" s="79" t="s">
        <v>124</v>
      </c>
      <c r="B23" s="23">
        <v>1.224978E-3</v>
      </c>
      <c r="C23" s="23">
        <v>2.11056E-3</v>
      </c>
      <c r="D23" s="23">
        <v>1.99599E-3</v>
      </c>
      <c r="E23" s="39">
        <f t="shared" si="4"/>
        <v>1.7771760000000001E-3</v>
      </c>
      <c r="F23" s="39">
        <f t="shared" si="5"/>
        <v>4.8163631988046746E-4</v>
      </c>
    </row>
    <row r="24" spans="1:6" x14ac:dyDescent="0.2">
      <c r="A24" s="79" t="s">
        <v>125</v>
      </c>
      <c r="B24" s="23">
        <v>7.6561900000000004E-4</v>
      </c>
      <c r="C24" s="23">
        <v>2.0774600000000002E-3</v>
      </c>
      <c r="D24" s="23">
        <v>2.0632799999999998E-3</v>
      </c>
      <c r="E24" s="39">
        <f t="shared" si="4"/>
        <v>1.635453E-3</v>
      </c>
      <c r="F24" s="39">
        <f t="shared" si="5"/>
        <v>7.5333170566955425E-4</v>
      </c>
    </row>
  </sheetData>
  <mergeCells count="3">
    <mergeCell ref="A2:F2"/>
    <mergeCell ref="A10:F10"/>
    <mergeCell ref="A18:F1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34863-1AE4-FA40-A6CA-6FBC47F9BECD}">
  <dimension ref="A1:P78"/>
  <sheetViews>
    <sheetView zoomScaleNormal="100" workbookViewId="0"/>
  </sheetViews>
  <sheetFormatPr baseColWidth="10" defaultColWidth="11" defaultRowHeight="16" x14ac:dyDescent="0.2"/>
  <cols>
    <col min="1" max="1" width="12.6640625" bestFit="1" customWidth="1"/>
    <col min="6" max="6" width="19" customWidth="1"/>
    <col min="8" max="8" width="15.6640625" style="12" customWidth="1"/>
    <col min="9" max="9" width="16.1640625" customWidth="1"/>
    <col min="10" max="10" width="18.33203125" customWidth="1"/>
    <col min="11" max="11" width="24.33203125" customWidth="1"/>
    <col min="12" max="12" width="17.83203125" customWidth="1"/>
    <col min="14" max="14" width="42.33203125" customWidth="1"/>
    <col min="16" max="16" width="20.5" customWidth="1"/>
  </cols>
  <sheetData>
    <row r="1" spans="1:15" ht="17" thickBot="1" x14ac:dyDescent="0.25">
      <c r="A1" s="103" t="s">
        <v>24</v>
      </c>
      <c r="B1" s="19"/>
      <c r="C1" s="19"/>
      <c r="D1" s="19"/>
      <c r="E1" s="19"/>
      <c r="F1" s="19"/>
      <c r="G1" s="15"/>
      <c r="H1" s="15"/>
      <c r="I1" s="15"/>
      <c r="J1" s="15"/>
      <c r="K1" s="15"/>
      <c r="L1" s="15"/>
      <c r="M1" s="12"/>
      <c r="N1" s="12"/>
    </row>
    <row r="2" spans="1:15" ht="17" thickBot="1" x14ac:dyDescent="0.25">
      <c r="A2" s="99"/>
      <c r="B2" s="14" t="s">
        <v>2</v>
      </c>
      <c r="C2" s="21" t="s">
        <v>126</v>
      </c>
      <c r="D2" s="21" t="s">
        <v>115</v>
      </c>
      <c r="E2" s="21" t="s">
        <v>127</v>
      </c>
      <c r="F2" s="21" t="s">
        <v>128</v>
      </c>
      <c r="G2" s="16" t="s">
        <v>6</v>
      </c>
      <c r="H2" s="16" t="s">
        <v>129</v>
      </c>
      <c r="I2" s="16" t="s">
        <v>104</v>
      </c>
      <c r="J2" s="16" t="s">
        <v>85</v>
      </c>
      <c r="K2" s="16" t="s">
        <v>130</v>
      </c>
      <c r="L2" s="16" t="s">
        <v>131</v>
      </c>
      <c r="N2" s="202" t="s">
        <v>26</v>
      </c>
      <c r="O2" s="204"/>
    </row>
    <row r="3" spans="1:15" ht="17" thickBot="1" x14ac:dyDescent="0.25">
      <c r="A3" s="59" t="s">
        <v>101</v>
      </c>
      <c r="B3" s="12">
        <v>31</v>
      </c>
      <c r="C3" s="12">
        <v>21</v>
      </c>
      <c r="D3" s="6">
        <v>17</v>
      </c>
      <c r="E3" s="12">
        <v>16</v>
      </c>
      <c r="F3" s="12">
        <v>16</v>
      </c>
      <c r="G3" s="12">
        <v>62</v>
      </c>
      <c r="H3" s="12">
        <v>18</v>
      </c>
      <c r="I3" s="12">
        <v>16</v>
      </c>
      <c r="J3" s="12">
        <v>16</v>
      </c>
      <c r="K3" s="12">
        <v>16</v>
      </c>
      <c r="L3" s="12">
        <v>18</v>
      </c>
      <c r="N3" s="94"/>
      <c r="O3" s="92" t="s">
        <v>13</v>
      </c>
    </row>
    <row r="4" spans="1:15" x14ac:dyDescent="0.2">
      <c r="A4" s="59" t="s">
        <v>27</v>
      </c>
      <c r="B4" s="17">
        <v>4.2599999999999999E-5</v>
      </c>
      <c r="C4" s="17">
        <v>7.5900000000000002E-4</v>
      </c>
      <c r="D4" s="17">
        <v>8.6600000000000004E-5</v>
      </c>
      <c r="E4" s="17">
        <v>6.915E-5</v>
      </c>
      <c r="F4" s="17">
        <v>3.7750000000000003E-5</v>
      </c>
      <c r="G4" s="17">
        <v>4.64E-3</v>
      </c>
      <c r="H4" s="17">
        <v>2.085E-2</v>
      </c>
      <c r="I4" s="17">
        <v>7.115E-4</v>
      </c>
      <c r="J4" s="17">
        <v>4.5199999999999998E-4</v>
      </c>
      <c r="K4" s="17">
        <v>5.5449999999999999E-5</v>
      </c>
      <c r="L4" s="17">
        <v>6.2300000000000003E-3</v>
      </c>
      <c r="N4" s="104" t="s">
        <v>132</v>
      </c>
      <c r="O4" s="102" t="s">
        <v>28</v>
      </c>
    </row>
    <row r="5" spans="1:15" ht="17" thickBot="1" x14ac:dyDescent="0.25">
      <c r="A5" s="100" t="s">
        <v>270</v>
      </c>
      <c r="B5" s="80">
        <f>B4/$B$4</f>
        <v>1</v>
      </c>
      <c r="C5" s="80">
        <f t="shared" ref="C5:L5" si="0">C4/$B$4</f>
        <v>17.816901408450704</v>
      </c>
      <c r="D5" s="80">
        <f t="shared" si="0"/>
        <v>2.0328638497652585</v>
      </c>
      <c r="E5" s="80">
        <f t="shared" si="0"/>
        <v>1.6232394366197183</v>
      </c>
      <c r="F5" s="80">
        <f t="shared" si="0"/>
        <v>0.88615023474178412</v>
      </c>
      <c r="G5" s="80">
        <f t="shared" si="0"/>
        <v>108.92018779342723</v>
      </c>
      <c r="H5" s="80">
        <f>H4/$B$4</f>
        <v>489.43661971830988</v>
      </c>
      <c r="I5" s="80">
        <f t="shared" si="0"/>
        <v>16.7018779342723</v>
      </c>
      <c r="J5" s="80">
        <f t="shared" si="0"/>
        <v>10.610328638497652</v>
      </c>
      <c r="K5" s="80">
        <f t="shared" si="0"/>
        <v>1.301643192488263</v>
      </c>
      <c r="L5" s="80">
        <f t="shared" si="0"/>
        <v>146.24413145539907</v>
      </c>
      <c r="M5" s="7"/>
      <c r="N5" s="104" t="s">
        <v>116</v>
      </c>
      <c r="O5" s="102">
        <v>9.2999999999999992E-3</v>
      </c>
    </row>
    <row r="6" spans="1:15" x14ac:dyDescent="0.2">
      <c r="A6" s="12"/>
      <c r="B6" s="7">
        <v>1.4999999999999999E-4</v>
      </c>
      <c r="C6" s="7">
        <v>6.6500000000000001E-4</v>
      </c>
      <c r="D6" s="7">
        <v>5.1400000000000003E-5</v>
      </c>
      <c r="E6" s="7">
        <v>2.87E-5</v>
      </c>
      <c r="F6" s="7">
        <v>7.8899999999999993E-5</v>
      </c>
      <c r="G6" s="7">
        <v>1.8599999999999998E-2</v>
      </c>
      <c r="H6" s="7">
        <v>1.67E-2</v>
      </c>
      <c r="I6" s="7">
        <v>6.5500000000000003E-3</v>
      </c>
      <c r="J6" s="7">
        <v>4.5300000000000001E-4</v>
      </c>
      <c r="K6" s="7">
        <v>5.1600000000000001E-5</v>
      </c>
      <c r="L6" s="7">
        <v>3.8E-3</v>
      </c>
      <c r="M6" s="7"/>
      <c r="N6" s="104" t="s">
        <v>133</v>
      </c>
      <c r="O6" s="102">
        <v>0.24349999999999999</v>
      </c>
    </row>
    <row r="7" spans="1:15" x14ac:dyDescent="0.2">
      <c r="A7" s="12"/>
      <c r="B7" s="7">
        <v>2.2799999999999999E-5</v>
      </c>
      <c r="C7" s="7">
        <v>2.66E-3</v>
      </c>
      <c r="D7" s="7">
        <v>9.9300000000000001E-5</v>
      </c>
      <c r="E7" s="7">
        <v>2.4700000000000001E-5</v>
      </c>
      <c r="F7" s="7">
        <v>2.8500000000000002E-5</v>
      </c>
      <c r="G7" s="7">
        <v>2.23E-2</v>
      </c>
      <c r="H7" s="7">
        <v>2.86E-2</v>
      </c>
      <c r="I7" s="7">
        <v>6.3400000000000001E-3</v>
      </c>
      <c r="J7" s="7">
        <v>2.5399999999999999E-4</v>
      </c>
      <c r="K7" s="7">
        <v>9.0699999999999996E-5</v>
      </c>
      <c r="L7" s="7">
        <v>3.0200000000000001E-3</v>
      </c>
      <c r="M7" s="7"/>
      <c r="N7" s="104" t="s">
        <v>134</v>
      </c>
      <c r="O7" s="102">
        <v>0.45610000000000001</v>
      </c>
    </row>
    <row r="8" spans="1:15" x14ac:dyDescent="0.2">
      <c r="A8" s="12"/>
      <c r="B8" s="7">
        <v>5.63E-5</v>
      </c>
      <c r="C8" s="7">
        <v>6.2200000000000005E-4</v>
      </c>
      <c r="D8" s="7">
        <v>9.6199999999999994E-5</v>
      </c>
      <c r="E8" s="7">
        <v>3.2499999999999997E-5</v>
      </c>
      <c r="F8" s="7">
        <v>2.83E-5</v>
      </c>
      <c r="G8" s="7">
        <v>8.0699999999999996E-5</v>
      </c>
      <c r="H8" s="7">
        <v>3.2800000000000003E-2</v>
      </c>
      <c r="I8" s="7">
        <v>6.87E-4</v>
      </c>
      <c r="J8" s="7">
        <v>6.7400000000000001E-4</v>
      </c>
      <c r="K8" s="7">
        <v>4.1699999999999997E-5</v>
      </c>
      <c r="L8" s="7">
        <v>3.3300000000000001E-3</v>
      </c>
      <c r="M8" s="7"/>
      <c r="N8" s="9" t="s">
        <v>14</v>
      </c>
      <c r="O8" s="102" t="s">
        <v>28</v>
      </c>
    </row>
    <row r="9" spans="1:15" x14ac:dyDescent="0.2">
      <c r="A9" s="12"/>
      <c r="B9" s="7">
        <v>9.2800000000000006E-5</v>
      </c>
      <c r="C9" s="7">
        <v>7.5900000000000002E-4</v>
      </c>
      <c r="D9" s="7">
        <v>3.4600000000000001E-5</v>
      </c>
      <c r="E9" s="7">
        <v>7.1099999999999994E-5</v>
      </c>
      <c r="F9" s="7">
        <v>1.34E-5</v>
      </c>
      <c r="G9" s="7">
        <v>1.6000000000000001E-3</v>
      </c>
      <c r="H9" s="7">
        <v>1.7399999999999999E-2</v>
      </c>
      <c r="I9" s="7">
        <v>3.5200000000000001E-3</v>
      </c>
      <c r="J9" s="7">
        <v>2.2599999999999999E-4</v>
      </c>
      <c r="K9" s="7">
        <v>3.4900000000000001E-5</v>
      </c>
      <c r="L9" s="7">
        <v>7.2300000000000003E-3</v>
      </c>
      <c r="M9" s="7"/>
      <c r="N9" s="104" t="s">
        <v>135</v>
      </c>
      <c r="O9" s="102" t="s">
        <v>28</v>
      </c>
    </row>
    <row r="10" spans="1:15" x14ac:dyDescent="0.2">
      <c r="A10" s="12"/>
      <c r="B10" s="7">
        <v>3.8600000000000003E-5</v>
      </c>
      <c r="C10" s="7">
        <v>1.8699999999999999E-3</v>
      </c>
      <c r="D10" s="7">
        <v>8.6600000000000004E-5</v>
      </c>
      <c r="E10" s="7">
        <v>2.8900000000000001E-5</v>
      </c>
      <c r="F10" s="7">
        <v>2.09E-5</v>
      </c>
      <c r="G10" s="7">
        <v>1.26E-2</v>
      </c>
      <c r="H10" s="7">
        <v>1.29E-2</v>
      </c>
      <c r="I10" s="7">
        <v>4.3899999999999999E-4</v>
      </c>
      <c r="J10" s="7">
        <v>8.9499999999999996E-4</v>
      </c>
      <c r="K10" s="7">
        <v>1.8200000000000001E-4</v>
      </c>
      <c r="L10" s="7">
        <v>2.0500000000000001E-2</v>
      </c>
      <c r="M10" s="7"/>
      <c r="N10" s="104" t="s">
        <v>114</v>
      </c>
      <c r="O10" s="102" t="s">
        <v>28</v>
      </c>
    </row>
    <row r="11" spans="1:15" x14ac:dyDescent="0.2">
      <c r="A11" s="12"/>
      <c r="B11" s="7">
        <v>3.21E-4</v>
      </c>
      <c r="C11" s="7">
        <v>7.2000000000000005E-4</v>
      </c>
      <c r="D11" s="7">
        <v>1.0900000000000001E-4</v>
      </c>
      <c r="E11" s="7">
        <v>3.7300000000000001E-4</v>
      </c>
      <c r="F11" s="7">
        <v>4.4499999999999997E-5</v>
      </c>
      <c r="G11" s="7">
        <v>2.0799999999999998E-3</v>
      </c>
      <c r="H11" s="7">
        <v>2.4799999999999999E-2</v>
      </c>
      <c r="I11" s="7">
        <v>4.1899999999999999E-4</v>
      </c>
      <c r="J11" s="7">
        <v>4.5100000000000001E-4</v>
      </c>
      <c r="K11" s="7">
        <v>5.3099999999999996E-3</v>
      </c>
      <c r="L11" s="7">
        <v>4.0800000000000003E-3</v>
      </c>
      <c r="M11" s="7"/>
      <c r="N11" s="104" t="s">
        <v>92</v>
      </c>
      <c r="O11" s="102" t="s">
        <v>28</v>
      </c>
    </row>
    <row r="12" spans="1:15" x14ac:dyDescent="0.2">
      <c r="A12" s="12"/>
      <c r="B12" s="7">
        <v>1.8599999999999999E-4</v>
      </c>
      <c r="C12" s="7">
        <v>4.6099999999999998E-4</v>
      </c>
      <c r="D12" s="7">
        <v>6.1099999999999994E-5</v>
      </c>
      <c r="E12" s="7">
        <v>1.47E-4</v>
      </c>
      <c r="F12" s="7">
        <v>5.4799999999999997E-5</v>
      </c>
      <c r="G12" s="7">
        <v>4.0800000000000003E-3</v>
      </c>
      <c r="H12" s="7">
        <v>2.2700000000000001E-2</v>
      </c>
      <c r="I12" s="7">
        <v>7.36E-4</v>
      </c>
      <c r="J12" s="7">
        <v>3.3E-4</v>
      </c>
      <c r="K12" s="7">
        <v>4.6199999999999998E-5</v>
      </c>
      <c r="L12" s="7">
        <v>3.9300000000000003E-3</v>
      </c>
      <c r="M12" s="7"/>
      <c r="N12" s="106" t="s">
        <v>136</v>
      </c>
      <c r="O12" s="102">
        <v>0.23250000000000001</v>
      </c>
    </row>
    <row r="13" spans="1:15" x14ac:dyDescent="0.2">
      <c r="A13" s="12"/>
      <c r="B13" s="7">
        <v>3.18E-5</v>
      </c>
      <c r="C13" s="7">
        <v>2.1700000000000001E-3</v>
      </c>
      <c r="D13" s="7">
        <v>1.05E-4</v>
      </c>
      <c r="E13" s="7">
        <v>3.1600000000000002E-5</v>
      </c>
      <c r="F13" s="7">
        <v>1.8000000000000001E-4</v>
      </c>
      <c r="G13" s="7">
        <v>2.7E-2</v>
      </c>
      <c r="H13" s="7">
        <v>1.12E-2</v>
      </c>
      <c r="I13" s="7">
        <v>5.13E-4</v>
      </c>
      <c r="J13" s="7">
        <v>6.1500000000000001E-3</v>
      </c>
      <c r="K13" s="7">
        <v>3.68E-5</v>
      </c>
      <c r="L13" s="7">
        <v>3.2499999999999999E-3</v>
      </c>
      <c r="M13" s="7"/>
      <c r="N13" s="104" t="s">
        <v>137</v>
      </c>
      <c r="O13" s="102" t="s">
        <v>28</v>
      </c>
    </row>
    <row r="14" spans="1:15" x14ac:dyDescent="0.2">
      <c r="A14" s="12"/>
      <c r="B14" s="7">
        <v>4.0399999999999999E-5</v>
      </c>
      <c r="C14" s="7">
        <v>3.1099999999999999E-3</v>
      </c>
      <c r="D14" s="7">
        <v>1.85E-4</v>
      </c>
      <c r="E14" s="7">
        <v>1.34E-4</v>
      </c>
      <c r="F14" s="7">
        <v>3.1699999999999998E-5</v>
      </c>
      <c r="G14" s="7">
        <v>2.16E-3</v>
      </c>
      <c r="H14" s="7">
        <v>1.0500000000000001E-2</v>
      </c>
      <c r="I14" s="7">
        <v>1.66E-4</v>
      </c>
      <c r="J14" s="7">
        <v>2.7799999999999998E-4</v>
      </c>
      <c r="K14" s="7">
        <v>5.9299999999999998E-5</v>
      </c>
      <c r="L14" s="7">
        <v>1.47E-2</v>
      </c>
      <c r="M14" s="7"/>
      <c r="N14" s="104" t="s">
        <v>138</v>
      </c>
      <c r="O14" s="102" t="s">
        <v>28</v>
      </c>
    </row>
    <row r="15" spans="1:15" x14ac:dyDescent="0.2">
      <c r="A15" s="12"/>
      <c r="B15" s="7">
        <v>3.5500000000000002E-5</v>
      </c>
      <c r="C15" s="7">
        <v>6.29E-4</v>
      </c>
      <c r="D15" s="7">
        <v>6.3999999999999997E-5</v>
      </c>
      <c r="E15" s="7">
        <v>8.7200000000000005E-5</v>
      </c>
      <c r="F15" s="7">
        <v>5.1799999999999999E-5</v>
      </c>
      <c r="G15" s="7">
        <v>2.0199999999999999E-2</v>
      </c>
      <c r="H15" s="7">
        <v>1.9E-2</v>
      </c>
      <c r="I15" s="7">
        <v>4.9100000000000003E-3</v>
      </c>
      <c r="J15" s="7">
        <v>9.1E-4</v>
      </c>
      <c r="K15" s="7">
        <v>3.4400000000000003E-5</v>
      </c>
      <c r="L15" s="7">
        <v>2.7799999999999999E-3</v>
      </c>
      <c r="M15" s="7"/>
      <c r="N15" s="104" t="s">
        <v>296</v>
      </c>
      <c r="O15" s="102" t="s">
        <v>28</v>
      </c>
    </row>
    <row r="16" spans="1:15" x14ac:dyDescent="0.2">
      <c r="A16" s="12"/>
      <c r="B16" s="7">
        <v>5.2299999999999997E-5</v>
      </c>
      <c r="C16" s="7">
        <v>3.7199999999999999E-4</v>
      </c>
      <c r="D16" s="7">
        <v>7.0199999999999999E-5</v>
      </c>
      <c r="E16" s="7">
        <v>6.05E-5</v>
      </c>
      <c r="F16" s="7">
        <v>3.4999999999999997E-5</v>
      </c>
      <c r="G16" s="7">
        <v>9.4399999999999996E-4</v>
      </c>
      <c r="H16" s="7">
        <v>3.3099999999999997E-2</v>
      </c>
      <c r="I16" s="7">
        <v>4.9700000000000005E-4</v>
      </c>
      <c r="J16" s="7">
        <v>1.73E-4</v>
      </c>
      <c r="K16" s="7">
        <v>9.09E-5</v>
      </c>
      <c r="L16" s="7">
        <v>2.1899999999999999E-2</v>
      </c>
      <c r="M16" s="7"/>
      <c r="N16" s="104" t="s">
        <v>297</v>
      </c>
      <c r="O16" s="102" t="s">
        <v>28</v>
      </c>
    </row>
    <row r="17" spans="1:16" x14ac:dyDescent="0.2">
      <c r="A17" s="12"/>
      <c r="B17" s="7">
        <v>3.5299999999999997E-5</v>
      </c>
      <c r="C17" s="7">
        <v>8.9599999999999999E-4</v>
      </c>
      <c r="D17" s="7">
        <v>5.66E-5</v>
      </c>
      <c r="E17" s="7">
        <v>1.03E-4</v>
      </c>
      <c r="F17" s="7">
        <v>5.02E-5</v>
      </c>
      <c r="G17" s="7">
        <v>4.1200000000000004E-3</v>
      </c>
      <c r="H17" s="7">
        <v>1.5900000000000001E-2</v>
      </c>
      <c r="I17" s="7">
        <v>2.1699999999999999E-4</v>
      </c>
      <c r="J17" s="7">
        <v>8.9999999999999998E-4</v>
      </c>
      <c r="K17" s="7">
        <v>2.4399999999999999E-4</v>
      </c>
      <c r="L17" s="7">
        <v>1.23E-2</v>
      </c>
      <c r="M17" s="7"/>
      <c r="N17" s="105" t="s">
        <v>139</v>
      </c>
      <c r="O17" s="72">
        <v>0.49809999999999999</v>
      </c>
    </row>
    <row r="18" spans="1:16" x14ac:dyDescent="0.2">
      <c r="A18" s="12"/>
      <c r="B18" s="7">
        <v>4.2700000000000001E-5</v>
      </c>
      <c r="C18" s="7">
        <v>4.2099999999999999E-4</v>
      </c>
      <c r="D18" s="7">
        <v>4.85E-5</v>
      </c>
      <c r="E18" s="7">
        <v>2.5799999999999998E-4</v>
      </c>
      <c r="F18" s="7">
        <v>2.7500000000000002E-4</v>
      </c>
      <c r="G18" s="7">
        <v>1.32E-2</v>
      </c>
      <c r="H18" s="7">
        <v>1.44E-2</v>
      </c>
      <c r="I18" s="7">
        <v>1.4E-3</v>
      </c>
      <c r="J18" s="7">
        <v>5.2999999999999998E-4</v>
      </c>
      <c r="K18" s="7">
        <v>2.3099999999999999E-5</v>
      </c>
      <c r="L18" s="7">
        <v>7.1399999999999996E-3</v>
      </c>
      <c r="M18" s="7"/>
      <c r="O18" s="5"/>
    </row>
    <row r="19" spans="1:16" x14ac:dyDescent="0.2">
      <c r="A19" s="12"/>
      <c r="B19" s="7">
        <v>4.2599999999999999E-5</v>
      </c>
      <c r="C19" s="7">
        <v>4.75E-4</v>
      </c>
      <c r="D19" s="7">
        <v>2.2599999999999999E-4</v>
      </c>
      <c r="E19" s="7">
        <v>5.6499999999999998E-5</v>
      </c>
      <c r="F19" s="7">
        <v>3.3599999999999997E-5</v>
      </c>
      <c r="G19" s="7">
        <v>1.32E-2</v>
      </c>
      <c r="H19" s="7">
        <v>2.8400000000000002E-2</v>
      </c>
      <c r="I19" s="7">
        <v>5.3399999999999997E-4</v>
      </c>
      <c r="J19" s="7">
        <v>1.5899999999999999E-4</v>
      </c>
      <c r="K19" s="7">
        <v>4.1600000000000002E-5</v>
      </c>
      <c r="L19" s="7">
        <v>1.11E-2</v>
      </c>
      <c r="M19" s="7"/>
      <c r="O19" s="5"/>
    </row>
    <row r="20" spans="1:16" x14ac:dyDescent="0.2">
      <c r="A20" s="12"/>
      <c r="B20" s="7">
        <v>3.57E-5</v>
      </c>
      <c r="C20" s="7">
        <v>9.1799999999999998E-4</v>
      </c>
      <c r="D20" s="7">
        <v>7.8999999999999996E-5</v>
      </c>
      <c r="E20" s="7">
        <v>6.8999999999999997E-5</v>
      </c>
      <c r="F20" s="7">
        <v>3.0300000000000001E-5</v>
      </c>
      <c r="G20" s="7">
        <v>4.1200000000000004E-3</v>
      </c>
      <c r="H20" s="7">
        <v>2.41E-2</v>
      </c>
      <c r="I20" s="7">
        <v>1.31E-3</v>
      </c>
      <c r="J20" s="7">
        <v>3.97E-4</v>
      </c>
      <c r="K20" s="7">
        <v>9.0799999999999998E-5</v>
      </c>
      <c r="L20" s="7">
        <v>5.3200000000000001E-3</v>
      </c>
      <c r="M20" s="7"/>
      <c r="O20" s="5"/>
    </row>
    <row r="21" spans="1:16" x14ac:dyDescent="0.2">
      <c r="A21" s="12"/>
      <c r="B21" s="7">
        <v>1.22E-5</v>
      </c>
      <c r="C21" s="7">
        <v>2.7E-4</v>
      </c>
      <c r="D21" s="7">
        <v>1.3100000000000001E-4</v>
      </c>
      <c r="E21" s="7">
        <v>6.9300000000000004E-5</v>
      </c>
      <c r="F21" s="7">
        <v>4.0500000000000002E-5</v>
      </c>
      <c r="G21" s="7">
        <v>1.15E-2</v>
      </c>
      <c r="H21" s="7">
        <v>1.1900000000000001E-2</v>
      </c>
      <c r="I21" s="7">
        <v>1.2099999999999999E-3</v>
      </c>
      <c r="J21" s="7">
        <v>8.83E-4</v>
      </c>
      <c r="K21" s="7">
        <v>8.0699999999999996E-5</v>
      </c>
      <c r="L21" s="7">
        <v>1.0999999999999999E-2</v>
      </c>
      <c r="O21" s="5"/>
    </row>
    <row r="22" spans="1:16" x14ac:dyDescent="0.2">
      <c r="A22" s="12"/>
      <c r="B22" s="7">
        <v>2.8900000000000001E-5</v>
      </c>
      <c r="C22" s="7">
        <v>3.9100000000000002E-4</v>
      </c>
      <c r="D22" s="7">
        <v>1.8200000000000001E-4</v>
      </c>
      <c r="E22" s="7"/>
      <c r="F22" s="7"/>
      <c r="G22" s="7">
        <v>4.4999999999999997E-3</v>
      </c>
      <c r="H22" s="7">
        <v>3.0200000000000001E-2</v>
      </c>
      <c r="I22" s="7"/>
      <c r="J22" s="5"/>
      <c r="K22" s="7"/>
      <c r="L22" s="7">
        <v>3.7299999999999998E-3</v>
      </c>
      <c r="O22" s="5"/>
    </row>
    <row r="23" spans="1:16" x14ac:dyDescent="0.2">
      <c r="A23" s="12"/>
      <c r="B23" s="7">
        <v>2.8399999999999999E-5</v>
      </c>
      <c r="C23" s="7">
        <v>5.5199999999999997E-3</v>
      </c>
      <c r="D23" s="7"/>
      <c r="E23" s="7"/>
      <c r="F23" s="7"/>
      <c r="G23" s="7">
        <v>2.23E-2</v>
      </c>
      <c r="H23" s="7">
        <v>4.1500000000000002E-2</v>
      </c>
      <c r="I23" s="7"/>
      <c r="J23" s="5"/>
      <c r="K23" s="7"/>
      <c r="L23" s="7">
        <v>2.3199999999999998E-2</v>
      </c>
      <c r="N23" s="5"/>
      <c r="O23" s="5"/>
    </row>
    <row r="24" spans="1:16" x14ac:dyDescent="0.2">
      <c r="A24" s="12"/>
      <c r="B24" s="7">
        <v>1.84E-4</v>
      </c>
      <c r="C24" s="7">
        <v>1.5499999999999999E-3</v>
      </c>
      <c r="D24" s="7"/>
      <c r="E24" s="7"/>
      <c r="F24" s="5"/>
      <c r="G24" s="7">
        <v>4.0800000000000003E-2</v>
      </c>
      <c r="H24" s="5"/>
      <c r="I24" s="7"/>
      <c r="J24" s="5"/>
      <c r="K24" s="7"/>
      <c r="L24" s="7"/>
      <c r="M24" s="17"/>
      <c r="N24" s="5"/>
      <c r="P24" s="6"/>
    </row>
    <row r="25" spans="1:16" x14ac:dyDescent="0.2">
      <c r="A25" s="12"/>
      <c r="B25" s="7">
        <v>8.7899999999999995E-5</v>
      </c>
      <c r="C25" s="7">
        <v>1.64E-3</v>
      </c>
      <c r="D25" s="5"/>
      <c r="E25" s="7"/>
      <c r="F25" s="5"/>
      <c r="G25" s="7">
        <v>1.2099999999999999E-3</v>
      </c>
      <c r="H25" s="7"/>
      <c r="I25" s="7"/>
      <c r="J25" s="5"/>
      <c r="K25" s="5"/>
      <c r="L25" s="7"/>
      <c r="M25" s="17"/>
      <c r="P25" s="5"/>
    </row>
    <row r="26" spans="1:16" x14ac:dyDescent="0.2">
      <c r="A26" s="12"/>
      <c r="B26" s="7">
        <v>2.8099999999999999E-5</v>
      </c>
      <c r="C26" s="7">
        <v>1.8600000000000001E-3</v>
      </c>
      <c r="D26" s="7"/>
      <c r="E26" s="7"/>
      <c r="F26" s="7"/>
      <c r="G26" s="7">
        <v>3.6700000000000001E-3</v>
      </c>
      <c r="H26" s="5"/>
      <c r="J26" s="5"/>
      <c r="K26" s="7"/>
      <c r="L26" s="7"/>
      <c r="M26" s="17"/>
      <c r="N26" s="6"/>
      <c r="O26" s="6"/>
      <c r="P26" s="5"/>
    </row>
    <row r="27" spans="1:16" x14ac:dyDescent="0.2">
      <c r="A27" s="12"/>
      <c r="B27" s="7">
        <v>7.5500000000000006E-5</v>
      </c>
      <c r="C27" s="7"/>
      <c r="D27" s="7"/>
      <c r="E27" s="5"/>
      <c r="F27" s="7"/>
      <c r="G27" s="7">
        <v>3.2300000000000002E-2</v>
      </c>
      <c r="H27" s="7"/>
      <c r="I27" s="5"/>
      <c r="J27" s="5"/>
      <c r="K27" s="7"/>
      <c r="L27" s="7"/>
      <c r="M27" s="17"/>
      <c r="N27" s="5"/>
      <c r="O27" s="5"/>
      <c r="P27" s="5"/>
    </row>
    <row r="28" spans="1:16" x14ac:dyDescent="0.2">
      <c r="A28" s="12"/>
      <c r="B28" s="7">
        <v>3.0499999999999999E-5</v>
      </c>
      <c r="C28" s="7"/>
      <c r="D28" s="5"/>
      <c r="E28" s="5"/>
      <c r="F28" s="7"/>
      <c r="G28" s="7">
        <v>1.04E-2</v>
      </c>
      <c r="H28" s="7"/>
      <c r="I28" s="7"/>
      <c r="J28" s="5"/>
      <c r="K28" s="7"/>
      <c r="L28" s="5"/>
      <c r="M28" s="17"/>
      <c r="N28" s="5"/>
      <c r="O28" s="5"/>
      <c r="P28" s="5"/>
    </row>
    <row r="29" spans="1:16" x14ac:dyDescent="0.2">
      <c r="A29" s="12"/>
      <c r="B29" s="7">
        <v>5.3399999999999997E-5</v>
      </c>
      <c r="C29" s="7"/>
      <c r="D29" s="7"/>
      <c r="E29" s="7"/>
      <c r="F29" s="7"/>
      <c r="G29" s="7">
        <v>1.0999999999999999E-2</v>
      </c>
      <c r="H29" s="7"/>
      <c r="I29" s="6"/>
      <c r="J29" s="6"/>
      <c r="K29" s="7"/>
      <c r="L29" s="7"/>
      <c r="M29" s="17"/>
      <c r="N29" s="5"/>
      <c r="O29" s="5"/>
      <c r="P29" s="5"/>
    </row>
    <row r="30" spans="1:16" x14ac:dyDescent="0.2">
      <c r="A30" s="12"/>
      <c r="B30" s="7">
        <v>5.8600000000000001E-5</v>
      </c>
      <c r="C30" s="7"/>
      <c r="D30" s="7"/>
      <c r="E30" s="7"/>
      <c r="F30" s="7"/>
      <c r="G30" s="7">
        <v>1.6199999999999999E-3</v>
      </c>
      <c r="H30" s="7"/>
      <c r="I30" s="5"/>
      <c r="J30" s="5"/>
      <c r="K30" s="7"/>
      <c r="L30" s="7"/>
      <c r="M30" s="17"/>
      <c r="N30" s="5"/>
      <c r="O30" s="5"/>
      <c r="P30" s="5"/>
    </row>
    <row r="31" spans="1:16" x14ac:dyDescent="0.2">
      <c r="A31" s="12"/>
      <c r="B31" s="7">
        <v>1.3300000000000001E-4</v>
      </c>
      <c r="C31" s="7"/>
      <c r="D31" s="7"/>
      <c r="E31" s="7"/>
      <c r="F31" s="7"/>
      <c r="G31" s="7">
        <v>4.0699999999999998E-3</v>
      </c>
      <c r="H31" s="7"/>
      <c r="I31" s="5"/>
      <c r="J31" s="5"/>
      <c r="K31" s="7"/>
      <c r="L31" s="5"/>
      <c r="M31" s="17"/>
      <c r="N31" s="5"/>
      <c r="O31" s="5"/>
      <c r="P31" s="5"/>
    </row>
    <row r="32" spans="1:16" x14ac:dyDescent="0.2">
      <c r="A32" s="12"/>
      <c r="B32" s="7">
        <v>3.3100000000000002E-4</v>
      </c>
      <c r="C32" s="7"/>
      <c r="D32" s="7"/>
      <c r="E32" s="7"/>
      <c r="F32" s="7"/>
      <c r="G32" s="7">
        <v>1E-3</v>
      </c>
      <c r="H32" s="7"/>
      <c r="I32" s="5"/>
      <c r="J32" s="5"/>
      <c r="K32" s="7"/>
      <c r="L32" s="7"/>
      <c r="M32" s="17"/>
      <c r="N32" s="5"/>
      <c r="O32" s="5"/>
      <c r="P32" s="5"/>
    </row>
    <row r="33" spans="1:16" x14ac:dyDescent="0.2">
      <c r="A33" s="12"/>
      <c r="B33" s="7">
        <v>2.9799999999999999E-5</v>
      </c>
      <c r="C33" s="7"/>
      <c r="D33" s="7"/>
      <c r="E33" s="7"/>
      <c r="F33" s="7"/>
      <c r="G33" s="7">
        <v>6.4000000000000005E-4</v>
      </c>
      <c r="H33" s="7"/>
      <c r="I33" s="5"/>
      <c r="J33" s="5"/>
      <c r="K33" s="7"/>
      <c r="L33" s="7"/>
      <c r="M33" s="17"/>
      <c r="N33" s="5"/>
      <c r="O33" s="5"/>
      <c r="P33" s="5"/>
    </row>
    <row r="34" spans="1:16" x14ac:dyDescent="0.2">
      <c r="A34" s="12"/>
      <c r="B34" s="7">
        <v>2.5000000000000001E-5</v>
      </c>
      <c r="C34" s="5"/>
      <c r="D34" s="7"/>
      <c r="E34" s="7"/>
      <c r="F34" s="7"/>
      <c r="G34" s="7">
        <v>3.0200000000000001E-3</v>
      </c>
      <c r="H34" s="7"/>
      <c r="I34" s="5"/>
      <c r="J34" s="5"/>
      <c r="K34" s="7"/>
      <c r="L34" s="7"/>
      <c r="M34" s="17"/>
      <c r="N34" s="5"/>
      <c r="O34" s="5"/>
      <c r="P34" s="5"/>
    </row>
    <row r="35" spans="1:16" x14ac:dyDescent="0.2">
      <c r="A35" s="12"/>
      <c r="B35" s="7">
        <v>2.7800000000000001E-5</v>
      </c>
      <c r="C35" s="7"/>
      <c r="D35" s="7"/>
      <c r="E35" s="7"/>
      <c r="F35" s="7"/>
      <c r="G35" s="7">
        <v>1.2999999999999999E-2</v>
      </c>
      <c r="H35" s="7"/>
      <c r="I35" s="5"/>
      <c r="J35" s="5"/>
      <c r="K35" s="7"/>
      <c r="L35" s="7"/>
      <c r="M35" s="17"/>
      <c r="N35" s="5"/>
      <c r="O35" s="5"/>
      <c r="P35" s="5"/>
    </row>
    <row r="36" spans="1:16" x14ac:dyDescent="0.2">
      <c r="A36" s="12"/>
      <c r="B36" s="7">
        <v>6.6799999999999997E-5</v>
      </c>
      <c r="C36" s="7"/>
      <c r="D36" s="7"/>
      <c r="E36" s="7"/>
      <c r="F36" s="7"/>
      <c r="G36" s="7">
        <v>2.66E-3</v>
      </c>
      <c r="H36" s="7"/>
      <c r="I36" s="5"/>
      <c r="J36" s="5"/>
      <c r="K36" s="7"/>
      <c r="L36" s="7"/>
      <c r="M36" s="17"/>
      <c r="N36" s="5"/>
      <c r="O36" s="5"/>
      <c r="P36" s="5"/>
    </row>
    <row r="37" spans="1:16" x14ac:dyDescent="0.2">
      <c r="A37" s="12"/>
      <c r="B37" s="17"/>
      <c r="C37" s="17"/>
      <c r="D37" s="17"/>
      <c r="E37" s="17"/>
      <c r="F37" s="17"/>
      <c r="G37" s="7">
        <v>2.52E-2</v>
      </c>
      <c r="H37" s="7"/>
      <c r="I37" s="5"/>
      <c r="J37" s="5"/>
      <c r="K37" s="7"/>
      <c r="L37" s="7"/>
      <c r="M37" s="17"/>
      <c r="N37" s="5"/>
      <c r="O37" s="5"/>
      <c r="P37" s="5"/>
    </row>
    <row r="38" spans="1:16" x14ac:dyDescent="0.2">
      <c r="A38" s="12"/>
      <c r="B38" s="17"/>
      <c r="C38" s="17"/>
      <c r="D38" s="17"/>
      <c r="E38" s="17"/>
      <c r="F38" s="17"/>
      <c r="G38" s="7">
        <v>1.15E-2</v>
      </c>
      <c r="H38" s="7"/>
      <c r="I38" s="5"/>
      <c r="J38" s="5"/>
      <c r="K38" s="7"/>
      <c r="L38" s="7"/>
      <c r="M38" s="17"/>
      <c r="N38" s="5"/>
      <c r="O38" s="5"/>
      <c r="P38" s="5"/>
    </row>
    <row r="39" spans="1:16" x14ac:dyDescent="0.2">
      <c r="A39" s="12"/>
      <c r="B39" s="17"/>
      <c r="C39" s="17"/>
      <c r="D39" s="17"/>
      <c r="E39" s="17"/>
      <c r="F39" s="17"/>
      <c r="G39" s="7">
        <v>1.08E-3</v>
      </c>
      <c r="H39" s="7"/>
      <c r="I39" s="5"/>
      <c r="J39" s="5"/>
      <c r="K39" s="7"/>
      <c r="L39" s="7"/>
      <c r="M39" s="17"/>
      <c r="N39" s="5"/>
      <c r="O39" s="5"/>
      <c r="P39" s="5"/>
    </row>
    <row r="40" spans="1:16" x14ac:dyDescent="0.2">
      <c r="A40" s="12"/>
      <c r="B40" s="17"/>
      <c r="C40" s="17"/>
      <c r="D40" s="17"/>
      <c r="E40" s="17"/>
      <c r="F40" s="17"/>
      <c r="G40" s="7">
        <v>2.35E-2</v>
      </c>
      <c r="H40" s="7"/>
      <c r="I40" s="5"/>
      <c r="J40" s="5"/>
      <c r="K40" s="7"/>
      <c r="L40" s="7"/>
      <c r="M40" s="17"/>
      <c r="N40" s="5"/>
      <c r="O40" s="5"/>
      <c r="P40" s="5"/>
    </row>
    <row r="41" spans="1:16" x14ac:dyDescent="0.2">
      <c r="A41" s="12"/>
      <c r="B41" s="17"/>
      <c r="C41" s="17"/>
      <c r="D41" s="17"/>
      <c r="E41" s="17"/>
      <c r="F41" s="17"/>
      <c r="G41" s="7">
        <v>6.7099999999999998E-3</v>
      </c>
      <c r="H41" s="7"/>
      <c r="I41" s="5"/>
      <c r="J41" s="5"/>
      <c r="K41" s="7"/>
      <c r="L41" s="7"/>
      <c r="M41" s="17"/>
      <c r="N41" s="5"/>
      <c r="O41" s="5"/>
      <c r="P41" s="5"/>
    </row>
    <row r="42" spans="1:16" x14ac:dyDescent="0.2">
      <c r="A42" s="12"/>
      <c r="B42" s="17"/>
      <c r="C42" s="17"/>
      <c r="D42" s="17"/>
      <c r="E42" s="17"/>
      <c r="F42" s="17"/>
      <c r="G42" s="7">
        <v>3.0500000000000002E-3</v>
      </c>
      <c r="H42" s="7"/>
      <c r="I42" s="5"/>
      <c r="J42" s="5"/>
      <c r="K42" s="7"/>
      <c r="L42" s="7"/>
      <c r="M42" s="17"/>
      <c r="N42" s="5"/>
      <c r="O42" s="5"/>
      <c r="P42" s="5"/>
    </row>
    <row r="43" spans="1:16" x14ac:dyDescent="0.2">
      <c r="A43" s="12"/>
      <c r="B43" s="17"/>
      <c r="C43" s="17"/>
      <c r="D43" s="17"/>
      <c r="E43" s="17"/>
      <c r="F43" s="17"/>
      <c r="G43" s="7">
        <v>6.59E-2</v>
      </c>
      <c r="H43" s="7"/>
      <c r="I43" s="5"/>
      <c r="J43" s="5"/>
      <c r="K43" s="7"/>
      <c r="L43" s="7"/>
      <c r="M43" s="17"/>
      <c r="N43" s="5"/>
      <c r="O43" s="5"/>
      <c r="P43" s="5"/>
    </row>
    <row r="44" spans="1:16" x14ac:dyDescent="0.2">
      <c r="A44" s="12"/>
      <c r="B44" s="17"/>
      <c r="C44" s="17"/>
      <c r="D44" s="17"/>
      <c r="E44" s="17"/>
      <c r="F44" s="17"/>
      <c r="G44" s="7">
        <v>2.3400000000000001E-2</v>
      </c>
      <c r="H44" s="7"/>
      <c r="I44" s="5"/>
      <c r="J44" s="5"/>
      <c r="K44" s="7"/>
      <c r="L44" s="7"/>
      <c r="M44" s="17"/>
      <c r="N44" s="5"/>
      <c r="O44" s="5"/>
      <c r="P44" s="5"/>
    </row>
    <row r="45" spans="1:16" x14ac:dyDescent="0.2">
      <c r="A45" s="12"/>
      <c r="B45" s="17"/>
      <c r="C45" s="17"/>
      <c r="D45" s="17"/>
      <c r="E45" s="17"/>
      <c r="F45" s="17"/>
      <c r="G45" s="7">
        <v>1.9100000000000001E-4</v>
      </c>
      <c r="H45" s="7"/>
      <c r="I45" s="5"/>
      <c r="J45" s="5"/>
      <c r="K45" s="7"/>
      <c r="L45" s="7"/>
      <c r="M45" s="17"/>
      <c r="N45" s="5"/>
      <c r="O45" s="5"/>
      <c r="P45" s="5"/>
    </row>
    <row r="46" spans="1:16" x14ac:dyDescent="0.2">
      <c r="A46" s="12"/>
      <c r="B46" s="17"/>
      <c r="C46" s="17"/>
      <c r="D46" s="17"/>
      <c r="E46" s="17"/>
      <c r="F46" s="17"/>
      <c r="G46" s="7">
        <v>3.16E-3</v>
      </c>
      <c r="H46" s="7"/>
      <c r="I46" s="5"/>
      <c r="J46" s="5"/>
      <c r="K46" s="7"/>
      <c r="L46" s="7"/>
      <c r="M46" s="17"/>
      <c r="N46" s="5"/>
      <c r="O46" s="5"/>
      <c r="P46" s="5"/>
    </row>
    <row r="47" spans="1:16" x14ac:dyDescent="0.2">
      <c r="A47" s="12"/>
      <c r="B47" s="17"/>
      <c r="C47" s="17"/>
      <c r="D47" s="17"/>
      <c r="E47" s="17"/>
      <c r="F47" s="17"/>
      <c r="G47" s="7">
        <v>6.4400000000000004E-4</v>
      </c>
      <c r="H47" s="7"/>
      <c r="I47" s="5"/>
      <c r="J47" s="5"/>
      <c r="K47" s="7"/>
      <c r="L47" s="7"/>
      <c r="M47" s="17"/>
      <c r="N47" s="5"/>
      <c r="O47" s="5"/>
      <c r="P47" s="5"/>
    </row>
    <row r="48" spans="1:16" x14ac:dyDescent="0.2">
      <c r="A48" s="12"/>
      <c r="B48" s="17"/>
      <c r="C48" s="17"/>
      <c r="D48" s="17"/>
      <c r="E48" s="17"/>
      <c r="F48" s="17"/>
      <c r="G48" s="7">
        <v>1.42E-3</v>
      </c>
      <c r="H48" s="7"/>
      <c r="I48" s="7"/>
      <c r="J48" s="7"/>
      <c r="K48" s="7"/>
      <c r="L48" s="7"/>
      <c r="M48" s="17"/>
      <c r="N48" s="5"/>
      <c r="O48" s="5"/>
      <c r="P48" s="5"/>
    </row>
    <row r="49" spans="1:16" x14ac:dyDescent="0.2">
      <c r="A49" s="12"/>
      <c r="B49" s="17"/>
      <c r="C49" s="17"/>
      <c r="D49" s="17"/>
      <c r="E49" s="17"/>
      <c r="F49" s="17"/>
      <c r="G49" s="7">
        <v>3.8400000000000001E-3</v>
      </c>
      <c r="H49" s="7"/>
      <c r="I49" s="7"/>
      <c r="J49" s="7"/>
      <c r="K49" s="7"/>
      <c r="L49" s="7"/>
      <c r="M49" s="17"/>
      <c r="N49" s="5"/>
      <c r="O49" s="5"/>
      <c r="P49" s="5"/>
    </row>
    <row r="50" spans="1:16" x14ac:dyDescent="0.2">
      <c r="A50" s="12"/>
      <c r="B50" s="17"/>
      <c r="C50" s="17"/>
      <c r="D50" s="17"/>
      <c r="E50" s="17"/>
      <c r="F50" s="17"/>
      <c r="G50" s="7">
        <v>6.0800000000000003E-4</v>
      </c>
      <c r="H50" s="7"/>
      <c r="I50" s="7"/>
      <c r="J50" s="7"/>
      <c r="K50" s="7"/>
      <c r="L50" s="7"/>
      <c r="M50" s="17"/>
      <c r="N50" s="5"/>
      <c r="O50" s="5"/>
      <c r="P50" s="5"/>
    </row>
    <row r="51" spans="1:16" x14ac:dyDescent="0.2">
      <c r="A51" s="12"/>
      <c r="B51" s="17"/>
      <c r="C51" s="17"/>
      <c r="D51" s="17"/>
      <c r="E51" s="17"/>
      <c r="F51" s="17"/>
      <c r="G51" s="7">
        <v>9.01E-4</v>
      </c>
      <c r="H51" s="7"/>
      <c r="I51" s="7"/>
      <c r="J51" s="7"/>
      <c r="K51" s="7"/>
      <c r="L51" s="7"/>
      <c r="M51" s="17"/>
      <c r="N51" s="5"/>
      <c r="O51" s="5"/>
      <c r="P51" s="5"/>
    </row>
    <row r="52" spans="1:16" x14ac:dyDescent="0.2">
      <c r="A52" s="12"/>
      <c r="B52" s="17"/>
      <c r="C52" s="17"/>
      <c r="D52" s="17"/>
      <c r="E52" s="17"/>
      <c r="F52" s="17"/>
      <c r="G52" s="7">
        <v>7.7000000000000002E-3</v>
      </c>
      <c r="H52" s="7"/>
      <c r="I52" s="7"/>
      <c r="J52" s="7"/>
      <c r="K52" s="7"/>
      <c r="L52" s="7"/>
      <c r="M52" s="17"/>
      <c r="N52" s="5"/>
      <c r="O52" s="5"/>
    </row>
    <row r="53" spans="1:16" x14ac:dyDescent="0.2">
      <c r="A53" s="12"/>
      <c r="B53" s="17"/>
      <c r="C53" s="17"/>
      <c r="D53" s="17"/>
      <c r="E53" s="17"/>
      <c r="F53" s="17"/>
      <c r="G53" s="7">
        <v>1.2800000000000001E-2</v>
      </c>
      <c r="H53" s="7"/>
      <c r="I53" s="7"/>
      <c r="J53" s="7"/>
      <c r="K53" s="7"/>
      <c r="L53" s="7"/>
      <c r="M53" s="17"/>
      <c r="N53" s="5"/>
      <c r="O53" s="5"/>
    </row>
    <row r="54" spans="1:16" x14ac:dyDescent="0.2">
      <c r="A54" s="12"/>
      <c r="B54" s="17"/>
      <c r="C54" s="17"/>
      <c r="D54" s="17"/>
      <c r="E54" s="17"/>
      <c r="F54" s="17"/>
      <c r="G54" s="7">
        <v>6.2599999999999999E-3</v>
      </c>
      <c r="H54" s="7"/>
      <c r="I54" s="7"/>
      <c r="J54" s="7"/>
      <c r="K54" s="7"/>
      <c r="L54" s="7"/>
      <c r="M54" s="17"/>
      <c r="N54" s="17"/>
    </row>
    <row r="55" spans="1:16" x14ac:dyDescent="0.2">
      <c r="A55" s="12"/>
      <c r="B55" s="17"/>
      <c r="C55" s="17"/>
      <c r="D55" s="17"/>
      <c r="E55" s="17"/>
      <c r="F55" s="17"/>
      <c r="G55" s="7">
        <v>3.65E-3</v>
      </c>
      <c r="H55" s="7"/>
      <c r="I55" s="7"/>
      <c r="J55" s="7"/>
      <c r="K55" s="7"/>
      <c r="L55" s="7"/>
      <c r="M55" s="17"/>
      <c r="N55" s="17"/>
    </row>
    <row r="56" spans="1:16" x14ac:dyDescent="0.2">
      <c r="A56" s="12"/>
      <c r="B56" s="17"/>
      <c r="C56" s="17"/>
      <c r="D56" s="17"/>
      <c r="E56" s="17"/>
      <c r="F56" s="17"/>
      <c r="G56" s="7">
        <v>1.6299999999999999E-2</v>
      </c>
      <c r="H56" s="7"/>
      <c r="I56" s="7"/>
      <c r="J56" s="7"/>
      <c r="K56" s="7"/>
      <c r="L56" s="7"/>
      <c r="M56" s="17"/>
      <c r="N56" s="17"/>
    </row>
    <row r="57" spans="1:16" x14ac:dyDescent="0.2">
      <c r="A57" s="12"/>
      <c r="B57" s="17"/>
      <c r="C57" s="17"/>
      <c r="D57" s="17"/>
      <c r="E57" s="17"/>
      <c r="F57" s="17"/>
      <c r="G57" s="7">
        <v>2.1299999999999999E-3</v>
      </c>
      <c r="H57" s="7"/>
      <c r="I57" s="7"/>
      <c r="J57" s="7"/>
      <c r="K57" s="7"/>
      <c r="L57" s="7"/>
      <c r="M57" s="17"/>
      <c r="N57" s="17"/>
    </row>
    <row r="58" spans="1:16" x14ac:dyDescent="0.2">
      <c r="A58" s="12"/>
      <c r="B58" s="17"/>
      <c r="C58" s="17"/>
      <c r="D58" s="17"/>
      <c r="E58" s="17"/>
      <c r="F58" s="17"/>
      <c r="G58" s="7">
        <v>1.26E-2</v>
      </c>
      <c r="H58" s="7"/>
      <c r="I58" s="7"/>
      <c r="J58" s="7"/>
      <c r="K58" s="7"/>
      <c r="L58" s="7"/>
      <c r="M58" s="17"/>
      <c r="N58" s="17"/>
    </row>
    <row r="59" spans="1:16" x14ac:dyDescent="0.2">
      <c r="A59" s="12"/>
      <c r="B59" s="17"/>
      <c r="C59" s="17"/>
      <c r="D59" s="17"/>
      <c r="E59" s="17"/>
      <c r="F59" s="17"/>
      <c r="G59" s="7">
        <v>1.17E-2</v>
      </c>
      <c r="H59" s="7"/>
      <c r="I59" s="7"/>
      <c r="J59" s="7"/>
      <c r="K59" s="7"/>
      <c r="L59" s="7"/>
      <c r="M59" s="17"/>
      <c r="N59" s="17"/>
    </row>
    <row r="60" spans="1:16" x14ac:dyDescent="0.2">
      <c r="A60" s="12"/>
      <c r="B60" s="17"/>
      <c r="C60" s="17"/>
      <c r="D60" s="17"/>
      <c r="E60" s="17"/>
      <c r="F60" s="17"/>
      <c r="G60" s="7">
        <v>1.52E-2</v>
      </c>
      <c r="H60" s="7"/>
      <c r="I60" s="7"/>
      <c r="J60" s="7"/>
      <c r="K60" s="7"/>
      <c r="L60" s="7"/>
      <c r="M60" s="17"/>
      <c r="N60" s="17"/>
    </row>
    <row r="61" spans="1:16" x14ac:dyDescent="0.2">
      <c r="A61" s="12"/>
      <c r="B61" s="17"/>
      <c r="C61" s="17"/>
      <c r="D61" s="17"/>
      <c r="E61" s="17"/>
      <c r="F61" s="17"/>
      <c r="G61" s="7">
        <v>1.1299999999999999E-3</v>
      </c>
      <c r="H61" s="7"/>
      <c r="I61" s="7"/>
      <c r="J61" s="7"/>
      <c r="K61" s="7"/>
      <c r="L61" s="7"/>
      <c r="M61" s="17"/>
      <c r="N61" s="17"/>
    </row>
    <row r="62" spans="1:16" x14ac:dyDescent="0.2">
      <c r="A62" s="12"/>
      <c r="B62" s="17"/>
      <c r="C62" s="17"/>
      <c r="D62" s="17"/>
      <c r="E62" s="17"/>
      <c r="F62" s="17"/>
      <c r="G62" s="7">
        <v>1.9099999999999999E-2</v>
      </c>
      <c r="H62" s="7"/>
      <c r="I62" s="7"/>
      <c r="J62" s="7"/>
      <c r="K62" s="7"/>
      <c r="L62" s="7"/>
      <c r="M62" s="17"/>
      <c r="N62" s="17"/>
    </row>
    <row r="63" spans="1:16" x14ac:dyDescent="0.2">
      <c r="A63" s="12"/>
      <c r="B63" s="17"/>
      <c r="C63" s="17"/>
      <c r="D63" s="17"/>
      <c r="E63" s="17"/>
      <c r="F63" s="17"/>
      <c r="G63" s="7">
        <v>2E-3</v>
      </c>
      <c r="H63" s="7"/>
      <c r="I63" s="7"/>
      <c r="J63" s="7"/>
      <c r="K63" s="7"/>
      <c r="L63" s="7"/>
      <c r="M63" s="17"/>
      <c r="N63" s="17"/>
    </row>
    <row r="64" spans="1:16" x14ac:dyDescent="0.2">
      <c r="A64" s="12"/>
      <c r="B64" s="17"/>
      <c r="C64" s="17"/>
      <c r="D64" s="17"/>
      <c r="E64" s="17"/>
      <c r="F64" s="17"/>
      <c r="G64" s="7">
        <v>2.9199999999999999E-3</v>
      </c>
      <c r="H64" s="7"/>
      <c r="I64" s="7"/>
      <c r="J64" s="7"/>
      <c r="K64" s="7"/>
      <c r="L64" s="7"/>
      <c r="M64" s="17"/>
      <c r="N64" s="17"/>
    </row>
    <row r="65" spans="1:14" x14ac:dyDescent="0.2">
      <c r="A65" s="12"/>
      <c r="B65" s="17"/>
      <c r="C65" s="17"/>
      <c r="D65" s="17"/>
      <c r="E65" s="17"/>
      <c r="F65" s="17"/>
      <c r="G65" s="7">
        <v>8.6999999999999994E-3</v>
      </c>
      <c r="H65" s="7"/>
      <c r="I65" s="7"/>
      <c r="J65" s="7"/>
      <c r="K65" s="7"/>
      <c r="L65" s="7"/>
      <c r="M65" s="17"/>
      <c r="N65" s="17"/>
    </row>
    <row r="66" spans="1:14" x14ac:dyDescent="0.2">
      <c r="A66" s="12"/>
      <c r="B66" s="17"/>
      <c r="C66" s="17"/>
      <c r="D66" s="17"/>
      <c r="E66" s="17"/>
      <c r="F66" s="17"/>
      <c r="G66" s="7">
        <v>4.7800000000000004E-3</v>
      </c>
      <c r="H66" s="7"/>
      <c r="I66" s="7"/>
      <c r="J66" s="7"/>
      <c r="K66" s="7"/>
      <c r="L66" s="7"/>
      <c r="M66" s="17"/>
      <c r="N66" s="17"/>
    </row>
    <row r="67" spans="1:14" x14ac:dyDescent="0.2">
      <c r="A67" s="12"/>
      <c r="B67" s="17"/>
      <c r="C67" s="17"/>
      <c r="D67" s="17"/>
      <c r="E67" s="17"/>
      <c r="F67" s="17"/>
      <c r="G67" s="7">
        <v>1.09E-2</v>
      </c>
      <c r="H67" s="7"/>
      <c r="I67" s="7"/>
      <c r="J67" s="7"/>
      <c r="K67" s="7"/>
      <c r="L67" s="7"/>
      <c r="M67" s="17"/>
      <c r="N67" s="17"/>
    </row>
    <row r="68" spans="1:14" x14ac:dyDescent="0.2">
      <c r="A68" s="12"/>
      <c r="B68" s="17"/>
      <c r="C68" s="17"/>
      <c r="D68" s="17"/>
      <c r="E68" s="17"/>
      <c r="F68" s="17"/>
      <c r="G68" s="17"/>
      <c r="H68" s="7"/>
      <c r="I68" s="17"/>
      <c r="J68" s="17"/>
      <c r="K68" s="17"/>
      <c r="L68" s="17"/>
      <c r="M68" s="12"/>
      <c r="N68" s="17"/>
    </row>
    <row r="69" spans="1:14" x14ac:dyDescent="0.2">
      <c r="A69" s="12"/>
      <c r="B69" s="12"/>
      <c r="C69" s="12"/>
      <c r="D69" s="12"/>
      <c r="E69" s="12"/>
      <c r="F69" s="12"/>
      <c r="G69" s="12"/>
      <c r="H69" s="6"/>
      <c r="I69" s="12"/>
      <c r="J69" s="12"/>
      <c r="K69" s="12"/>
      <c r="L69" s="12"/>
      <c r="M69" s="12"/>
      <c r="N69" s="17"/>
    </row>
    <row r="70" spans="1:14" x14ac:dyDescent="0.2">
      <c r="A70" s="12"/>
      <c r="B70" s="12"/>
      <c r="C70" s="12"/>
      <c r="D70" s="12"/>
      <c r="E70" s="12"/>
      <c r="F70" s="12"/>
      <c r="G70" s="12"/>
      <c r="H70" s="6"/>
      <c r="I70" s="12"/>
      <c r="J70" s="12"/>
      <c r="K70" s="12"/>
      <c r="L70" s="12"/>
      <c r="N70" s="17"/>
    </row>
    <row r="71" spans="1:14" x14ac:dyDescent="0.2">
      <c r="G71" s="12"/>
      <c r="H71" s="6"/>
      <c r="I71" s="12"/>
      <c r="K71" s="12"/>
      <c r="L71" s="12"/>
      <c r="N71" s="17"/>
    </row>
    <row r="72" spans="1:14" x14ac:dyDescent="0.2">
      <c r="H72" s="6"/>
      <c r="N72" s="17"/>
    </row>
    <row r="73" spans="1:14" x14ac:dyDescent="0.2">
      <c r="H73" s="6"/>
      <c r="N73" s="12"/>
    </row>
    <row r="74" spans="1:14" x14ac:dyDescent="0.2">
      <c r="H74" s="6"/>
      <c r="N74" s="12"/>
    </row>
    <row r="75" spans="1:14" x14ac:dyDescent="0.2">
      <c r="H75" s="6"/>
    </row>
    <row r="76" spans="1:14" x14ac:dyDescent="0.2">
      <c r="H76" s="6"/>
    </row>
    <row r="77" spans="1:14" x14ac:dyDescent="0.2">
      <c r="H77" s="6"/>
    </row>
    <row r="78" spans="1:14" x14ac:dyDescent="0.2">
      <c r="H78" s="6"/>
    </row>
  </sheetData>
  <mergeCells count="1">
    <mergeCell ref="N2:O2"/>
  </mergeCells>
  <phoneticPr fontId="7"/>
  <pageMargins left="0.7" right="0.7" top="0.75" bottom="0.75" header="0.3" footer="0.3"/>
  <pageSetup paperSize="9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FCA1-96CE-2D47-901C-00C1CFD620CE}">
  <dimension ref="A1:J78"/>
  <sheetViews>
    <sheetView zoomScaleNormal="100" workbookViewId="0"/>
  </sheetViews>
  <sheetFormatPr baseColWidth="10" defaultColWidth="11" defaultRowHeight="16" x14ac:dyDescent="0.2"/>
  <cols>
    <col min="1" max="1" width="12.6640625" bestFit="1" customWidth="1"/>
    <col min="2" max="4" width="9.5" bestFit="1" customWidth="1"/>
    <col min="5" max="5" width="14.33203125" style="12" bestFit="1" customWidth="1"/>
    <col min="6" max="6" width="10.6640625" customWidth="1"/>
    <col min="7" max="7" width="25.33203125" bestFit="1" customWidth="1"/>
    <col min="8" max="8" width="9.1640625" bestFit="1" customWidth="1"/>
    <col min="9" max="9" width="20.5" customWidth="1"/>
  </cols>
  <sheetData>
    <row r="1" spans="1:9" ht="17" thickBot="1" x14ac:dyDescent="0.25">
      <c r="A1" s="103" t="s">
        <v>140</v>
      </c>
      <c r="B1" s="19"/>
      <c r="C1" s="19"/>
      <c r="D1" s="15"/>
      <c r="E1" s="15"/>
      <c r="F1" s="12"/>
      <c r="G1" s="12"/>
    </row>
    <row r="2" spans="1:9" ht="17" thickBot="1" x14ac:dyDescent="0.25">
      <c r="A2" s="99"/>
      <c r="B2" s="14" t="s">
        <v>2</v>
      </c>
      <c r="C2" s="21" t="s">
        <v>141</v>
      </c>
      <c r="D2" s="16" t="s">
        <v>6</v>
      </c>
      <c r="E2" s="16" t="s">
        <v>142</v>
      </c>
      <c r="G2" s="202" t="s">
        <v>26</v>
      </c>
      <c r="H2" s="204"/>
    </row>
    <row r="3" spans="1:9" ht="17" thickBot="1" x14ac:dyDescent="0.25">
      <c r="A3" s="59" t="s">
        <v>101</v>
      </c>
      <c r="B3" s="12">
        <v>16</v>
      </c>
      <c r="C3" s="12">
        <v>16</v>
      </c>
      <c r="D3" s="12">
        <v>32</v>
      </c>
      <c r="E3" s="12">
        <v>32</v>
      </c>
      <c r="G3" s="94"/>
      <c r="H3" s="92" t="s">
        <v>13</v>
      </c>
    </row>
    <row r="4" spans="1:9" x14ac:dyDescent="0.2">
      <c r="A4" s="59" t="s">
        <v>27</v>
      </c>
      <c r="B4" s="17">
        <v>1.9199999999999999E-5</v>
      </c>
      <c r="C4" s="17">
        <v>6.1400000000000002E-5</v>
      </c>
      <c r="D4" s="17">
        <v>1.575E-3</v>
      </c>
      <c r="E4" s="17">
        <v>2.4350000000000001E-4</v>
      </c>
      <c r="G4" s="107" t="s">
        <v>143</v>
      </c>
      <c r="H4" s="102" t="s">
        <v>28</v>
      </c>
    </row>
    <row r="5" spans="1:9" ht="17" thickBot="1" x14ac:dyDescent="0.25">
      <c r="A5" s="100" t="s">
        <v>270</v>
      </c>
      <c r="B5" s="80">
        <f>B4/$B$4</f>
        <v>1</v>
      </c>
      <c r="C5" s="80">
        <f>C4/$B$4</f>
        <v>3.197916666666667</v>
      </c>
      <c r="D5" s="80">
        <f>D4/$B$4</f>
        <v>82.03125</v>
      </c>
      <c r="E5" s="80">
        <f>E4/$B$4</f>
        <v>12.682291666666668</v>
      </c>
      <c r="F5" s="7"/>
      <c r="G5" s="107" t="s">
        <v>14</v>
      </c>
      <c r="H5" s="102" t="s">
        <v>28</v>
      </c>
    </row>
    <row r="6" spans="1:9" x14ac:dyDescent="0.2">
      <c r="A6" s="12"/>
      <c r="B6" s="7">
        <v>2.16E-5</v>
      </c>
      <c r="C6" s="7">
        <v>5.3999999999999998E-5</v>
      </c>
      <c r="D6" s="7">
        <v>1.32E-2</v>
      </c>
      <c r="E6" s="7">
        <v>8.4099999999999995E-4</v>
      </c>
      <c r="F6" s="7"/>
      <c r="G6" s="107" t="s">
        <v>144</v>
      </c>
      <c r="H6" s="102" t="s">
        <v>28</v>
      </c>
    </row>
    <row r="7" spans="1:9" x14ac:dyDescent="0.2">
      <c r="A7" s="12"/>
      <c r="B7" s="7">
        <v>5.2800000000000003E-6</v>
      </c>
      <c r="C7" s="7">
        <v>6.8800000000000005E-5</v>
      </c>
      <c r="D7" s="7">
        <v>1.1299999999999999E-3</v>
      </c>
      <c r="E7" s="7">
        <v>9.4899999999999997E-4</v>
      </c>
      <c r="F7" s="7"/>
      <c r="G7" s="108" t="s">
        <v>145</v>
      </c>
      <c r="H7" s="72" t="s">
        <v>28</v>
      </c>
    </row>
    <row r="8" spans="1:9" x14ac:dyDescent="0.2">
      <c r="A8" s="12"/>
      <c r="B8" s="7">
        <v>2.1699999999999999E-5</v>
      </c>
      <c r="C8" s="7">
        <v>1.12E-4</v>
      </c>
      <c r="D8" s="7">
        <v>7.2500000000000004E-3</v>
      </c>
      <c r="E8" s="7">
        <v>3.39E-4</v>
      </c>
      <c r="F8" s="7"/>
      <c r="H8" s="5"/>
    </row>
    <row r="9" spans="1:9" x14ac:dyDescent="0.2">
      <c r="A9" s="12"/>
      <c r="B9" s="7">
        <v>2.0000000000000002E-5</v>
      </c>
      <c r="C9" s="7">
        <v>3.2499999999999997E-5</v>
      </c>
      <c r="D9" s="7">
        <v>1.2200000000000001E-2</v>
      </c>
      <c r="E9" s="7">
        <v>1.8599999999999999E-4</v>
      </c>
      <c r="F9" s="7"/>
      <c r="H9" s="5"/>
    </row>
    <row r="10" spans="1:9" x14ac:dyDescent="0.2">
      <c r="A10" s="12"/>
      <c r="B10" s="7">
        <v>1.0900000000000001E-4</v>
      </c>
      <c r="C10" s="7">
        <v>2.6400000000000001E-5</v>
      </c>
      <c r="D10" s="7">
        <v>5.6499999999999996E-4</v>
      </c>
      <c r="E10" s="7">
        <v>2.5599999999999999E-5</v>
      </c>
      <c r="F10" s="7"/>
      <c r="G10" s="6"/>
      <c r="H10" s="6"/>
      <c r="I10" s="6"/>
    </row>
    <row r="11" spans="1:9" x14ac:dyDescent="0.2">
      <c r="A11" s="12"/>
      <c r="B11" s="7">
        <v>7.34E-6</v>
      </c>
      <c r="C11" s="7">
        <v>5.2099999999999999E-5</v>
      </c>
      <c r="D11" s="7">
        <v>2.8E-3</v>
      </c>
      <c r="E11" s="7">
        <v>1.7200000000000001E-4</v>
      </c>
      <c r="F11" s="7"/>
      <c r="G11" s="5"/>
      <c r="H11" s="5"/>
      <c r="I11" s="5"/>
    </row>
    <row r="12" spans="1:9" x14ac:dyDescent="0.2">
      <c r="A12" s="12"/>
      <c r="B12" s="7">
        <v>1.6200000000000001E-5</v>
      </c>
      <c r="C12" s="7">
        <v>2.9899999999999998E-5</v>
      </c>
      <c r="D12" s="7">
        <v>1.2500000000000001E-2</v>
      </c>
      <c r="E12" s="7">
        <v>4.1599999999999997E-4</v>
      </c>
      <c r="F12" s="7"/>
      <c r="G12" s="5"/>
      <c r="H12" s="5"/>
      <c r="I12" s="5"/>
    </row>
    <row r="13" spans="1:9" x14ac:dyDescent="0.2">
      <c r="A13" s="12"/>
      <c r="B13" s="7">
        <v>2.27E-5</v>
      </c>
      <c r="C13" s="7">
        <v>4.57E-5</v>
      </c>
      <c r="D13" s="7">
        <v>2.4899999999999998E-4</v>
      </c>
      <c r="E13" s="7">
        <v>9.7E-5</v>
      </c>
      <c r="F13" s="7"/>
      <c r="G13" s="5"/>
      <c r="H13" s="5"/>
      <c r="I13" s="5"/>
    </row>
    <row r="14" spans="1:9" x14ac:dyDescent="0.2">
      <c r="A14" s="12"/>
      <c r="B14" s="7">
        <v>2.4499999999999999E-5</v>
      </c>
      <c r="C14" s="7">
        <v>5.13E-5</v>
      </c>
      <c r="D14" s="7">
        <v>9.9200000000000004E-4</v>
      </c>
      <c r="E14" s="7">
        <v>1.66E-3</v>
      </c>
      <c r="F14" s="7"/>
      <c r="G14" s="5"/>
      <c r="H14" s="5"/>
      <c r="I14" s="5"/>
    </row>
    <row r="15" spans="1:9" x14ac:dyDescent="0.2">
      <c r="A15" s="12"/>
      <c r="B15" s="7">
        <v>1.0900000000000001E-5</v>
      </c>
      <c r="C15" s="7">
        <v>2.7500000000000002E-4</v>
      </c>
      <c r="D15" s="7">
        <v>2.0200000000000001E-3</v>
      </c>
      <c r="E15" s="7">
        <v>7.3499999999999998E-5</v>
      </c>
      <c r="F15" s="7"/>
      <c r="G15" s="5"/>
      <c r="H15" s="5"/>
      <c r="I15" s="5"/>
    </row>
    <row r="16" spans="1:9" x14ac:dyDescent="0.2">
      <c r="A16" s="12"/>
      <c r="B16" s="7">
        <v>2.5700000000000001E-5</v>
      </c>
      <c r="C16" s="7">
        <v>1.5100000000000001E-4</v>
      </c>
      <c r="D16" s="7">
        <v>3.2100000000000002E-3</v>
      </c>
      <c r="E16" s="7">
        <v>3.8400000000000001E-3</v>
      </c>
      <c r="F16" s="7"/>
      <c r="G16" s="5"/>
      <c r="H16" s="5"/>
      <c r="I16" s="5"/>
    </row>
    <row r="17" spans="1:10" x14ac:dyDescent="0.2">
      <c r="A17" s="12"/>
      <c r="B17" s="7">
        <v>1.6099999999999998E-5</v>
      </c>
      <c r="C17" s="7">
        <v>2.3499999999999999E-5</v>
      </c>
      <c r="D17" s="7">
        <v>7.7399999999999995E-4</v>
      </c>
      <c r="E17" s="7">
        <v>2.1499999999999999E-4</v>
      </c>
      <c r="F17" s="7"/>
      <c r="G17" s="5"/>
      <c r="H17" s="5"/>
      <c r="I17" s="5"/>
    </row>
    <row r="18" spans="1:10" x14ac:dyDescent="0.2">
      <c r="A18" s="12"/>
      <c r="B18" s="7">
        <v>1.2799999999999999E-5</v>
      </c>
      <c r="C18" s="7">
        <v>7.1600000000000006E-5</v>
      </c>
      <c r="D18" s="7">
        <v>6.6500000000000001E-4</v>
      </c>
      <c r="E18" s="7">
        <v>5.4700000000000001E-5</v>
      </c>
      <c r="F18" s="7"/>
      <c r="G18" s="5"/>
      <c r="H18" s="5"/>
      <c r="I18" s="5"/>
      <c r="J18" s="6"/>
    </row>
    <row r="19" spans="1:10" x14ac:dyDescent="0.2">
      <c r="A19" s="12"/>
      <c r="B19" s="7">
        <v>2.9799999999999999E-5</v>
      </c>
      <c r="C19" s="7">
        <v>1.3200000000000001E-4</v>
      </c>
      <c r="D19" s="7">
        <v>1.01E-2</v>
      </c>
      <c r="E19" s="7">
        <v>1.26E-4</v>
      </c>
      <c r="F19" s="7"/>
      <c r="G19" s="5"/>
      <c r="H19" s="5"/>
      <c r="I19" s="5"/>
      <c r="J19" s="5"/>
    </row>
    <row r="20" spans="1:10" x14ac:dyDescent="0.2">
      <c r="A20" s="12"/>
      <c r="B20" s="7">
        <v>1.84E-5</v>
      </c>
      <c r="C20" s="7">
        <v>1.18E-4</v>
      </c>
      <c r="D20" s="7">
        <v>9.9799999999999993E-3</v>
      </c>
      <c r="E20" s="7">
        <v>3.3100000000000002E-4</v>
      </c>
      <c r="F20" s="7"/>
      <c r="G20" s="5"/>
      <c r="H20" s="5"/>
      <c r="I20" s="5"/>
      <c r="J20" s="5"/>
    </row>
    <row r="21" spans="1:10" x14ac:dyDescent="0.2">
      <c r="A21" s="12"/>
      <c r="B21" s="7">
        <v>8.7600000000000008E-6</v>
      </c>
      <c r="C21" s="7">
        <v>9.0500000000000004E-5</v>
      </c>
      <c r="D21" s="7">
        <v>7.4399999999999998E-4</v>
      </c>
      <c r="E21" s="7">
        <v>7.25E-5</v>
      </c>
      <c r="G21" s="5"/>
      <c r="H21" s="5"/>
      <c r="I21" s="5"/>
      <c r="J21" s="5"/>
    </row>
    <row r="22" spans="1:10" x14ac:dyDescent="0.2">
      <c r="A22" s="12"/>
      <c r="B22" s="7"/>
      <c r="C22" s="7"/>
      <c r="D22" s="7">
        <v>8.9999999999999998E-4</v>
      </c>
      <c r="E22" s="7">
        <v>6.1399999999999996E-4</v>
      </c>
      <c r="G22" s="5"/>
      <c r="H22" s="5"/>
      <c r="I22" s="5"/>
      <c r="J22" s="5"/>
    </row>
    <row r="23" spans="1:10" x14ac:dyDescent="0.2">
      <c r="A23" s="12"/>
      <c r="B23" s="7"/>
      <c r="C23" s="5"/>
      <c r="D23" s="7">
        <v>1.23E-2</v>
      </c>
      <c r="E23" s="7">
        <v>6.9999999999999999E-4</v>
      </c>
      <c r="G23" s="5"/>
      <c r="H23" s="5"/>
      <c r="I23" s="5"/>
      <c r="J23" s="5"/>
    </row>
    <row r="24" spans="1:10" x14ac:dyDescent="0.2">
      <c r="A24" s="12"/>
      <c r="B24" s="5"/>
      <c r="C24" s="7"/>
      <c r="D24" s="7">
        <v>5.1099999999999995E-4</v>
      </c>
      <c r="E24" s="7">
        <v>3.19E-4</v>
      </c>
      <c r="F24" s="17"/>
      <c r="G24" s="5"/>
      <c r="H24" s="5"/>
      <c r="I24" s="5"/>
      <c r="J24" s="5"/>
    </row>
    <row r="25" spans="1:10" x14ac:dyDescent="0.2">
      <c r="A25" s="12"/>
      <c r="B25" s="7"/>
      <c r="C25" s="7"/>
      <c r="D25" s="7">
        <v>1.72E-2</v>
      </c>
      <c r="E25" s="7">
        <v>2.72E-4</v>
      </c>
      <c r="F25" s="17"/>
      <c r="G25" s="5"/>
      <c r="H25" s="5"/>
      <c r="I25" s="5"/>
      <c r="J25" s="5"/>
    </row>
    <row r="26" spans="1:10" x14ac:dyDescent="0.2">
      <c r="A26" s="12"/>
      <c r="B26" s="7"/>
      <c r="C26" s="7"/>
      <c r="D26" s="7">
        <v>1.1000000000000001E-3</v>
      </c>
      <c r="E26" s="7">
        <v>2.0899999999999998E-2</v>
      </c>
      <c r="F26" s="17"/>
      <c r="G26" s="5"/>
      <c r="H26" s="5"/>
      <c r="I26" s="5"/>
      <c r="J26" s="5"/>
    </row>
    <row r="27" spans="1:10" x14ac:dyDescent="0.2">
      <c r="A27" s="12"/>
      <c r="B27" s="7"/>
      <c r="C27" s="7"/>
      <c r="D27" s="7">
        <v>6.4000000000000005E-4</v>
      </c>
      <c r="E27" s="7">
        <v>1.4300000000000001E-3</v>
      </c>
      <c r="F27" s="17"/>
      <c r="G27" s="5"/>
      <c r="H27" s="5"/>
      <c r="I27" s="5"/>
      <c r="J27" s="5"/>
    </row>
    <row r="28" spans="1:10" x14ac:dyDescent="0.2">
      <c r="A28" s="12"/>
      <c r="B28" s="7"/>
      <c r="C28" s="7"/>
      <c r="D28" s="7">
        <v>3.9100000000000003E-3</v>
      </c>
      <c r="E28" s="7">
        <v>2.7999999999999998E-4</v>
      </c>
      <c r="F28" s="17"/>
      <c r="G28" s="5"/>
      <c r="H28" s="5"/>
      <c r="I28" s="5"/>
      <c r="J28" s="5"/>
    </row>
    <row r="29" spans="1:10" x14ac:dyDescent="0.2">
      <c r="A29" s="12"/>
      <c r="B29" s="7"/>
      <c r="C29" s="7"/>
      <c r="D29" s="7">
        <v>3.1800000000000001E-3</v>
      </c>
      <c r="E29" s="7">
        <v>1.2800000000000001E-3</v>
      </c>
      <c r="F29" s="17"/>
      <c r="G29" s="5"/>
      <c r="H29" s="5"/>
      <c r="I29" s="5"/>
      <c r="J29" s="5"/>
    </row>
    <row r="30" spans="1:10" x14ac:dyDescent="0.2">
      <c r="A30" s="12"/>
      <c r="B30" s="7"/>
      <c r="C30" s="7"/>
      <c r="D30" s="7">
        <v>1.7100000000000001E-2</v>
      </c>
      <c r="E30" s="7">
        <v>1.02E-4</v>
      </c>
      <c r="F30" s="17"/>
      <c r="G30" s="5"/>
      <c r="H30" s="5"/>
      <c r="I30" s="5"/>
      <c r="J30" s="5"/>
    </row>
    <row r="31" spans="1:10" x14ac:dyDescent="0.2">
      <c r="A31" s="12"/>
      <c r="B31" s="7"/>
      <c r="C31" s="7"/>
      <c r="D31" s="7">
        <v>2.33E-3</v>
      </c>
      <c r="E31" s="7">
        <v>1.2999999999999999E-4</v>
      </c>
      <c r="F31" s="17"/>
      <c r="G31" s="5"/>
      <c r="H31" s="5"/>
      <c r="I31" s="5"/>
      <c r="J31" s="5"/>
    </row>
    <row r="32" spans="1:10" x14ac:dyDescent="0.2">
      <c r="A32" s="12"/>
      <c r="B32" s="7"/>
      <c r="C32" s="7"/>
      <c r="D32" s="7">
        <v>2.23E-4</v>
      </c>
      <c r="E32" s="7">
        <v>6.4300000000000004E-5</v>
      </c>
      <c r="F32" s="17"/>
      <c r="G32" s="5"/>
      <c r="H32" s="5"/>
      <c r="I32" s="5"/>
      <c r="J32" s="5"/>
    </row>
    <row r="33" spans="1:10" x14ac:dyDescent="0.2">
      <c r="A33" s="12"/>
      <c r="B33" s="7"/>
      <c r="C33" s="7"/>
      <c r="D33" s="7">
        <v>4.28E-4</v>
      </c>
      <c r="E33" s="7">
        <v>1.54E-4</v>
      </c>
      <c r="F33" s="17"/>
      <c r="G33" s="5"/>
      <c r="H33" s="5"/>
      <c r="I33" s="5"/>
      <c r="J33" s="5"/>
    </row>
    <row r="34" spans="1:10" x14ac:dyDescent="0.2">
      <c r="A34" s="12"/>
      <c r="B34" s="7"/>
      <c r="C34" s="7"/>
      <c r="D34" s="7">
        <v>1.72E-2</v>
      </c>
      <c r="E34" s="7">
        <v>7.9400000000000006E-5</v>
      </c>
      <c r="F34" s="17"/>
      <c r="G34" s="5"/>
      <c r="H34" s="5"/>
      <c r="I34" s="5"/>
      <c r="J34" s="5"/>
    </row>
    <row r="35" spans="1:10" x14ac:dyDescent="0.2">
      <c r="A35" s="12"/>
      <c r="B35" s="7"/>
      <c r="C35" s="7"/>
      <c r="D35" s="7">
        <v>3.6200000000000002E-4</v>
      </c>
      <c r="E35" s="7">
        <v>2.12E-4</v>
      </c>
      <c r="F35" s="17"/>
      <c r="G35" s="5"/>
      <c r="H35" s="5"/>
      <c r="I35" s="5"/>
      <c r="J35" s="5"/>
    </row>
    <row r="36" spans="1:10" x14ac:dyDescent="0.2">
      <c r="A36" s="12"/>
      <c r="B36" s="7"/>
      <c r="C36" s="7"/>
      <c r="D36" s="7">
        <v>1.8599999999999999E-4</v>
      </c>
      <c r="E36" s="7">
        <v>1.5100000000000001E-4</v>
      </c>
      <c r="F36" s="17"/>
      <c r="G36" s="5"/>
      <c r="H36" s="5"/>
      <c r="I36" s="5"/>
      <c r="J36" s="5"/>
    </row>
    <row r="37" spans="1:10" x14ac:dyDescent="0.2">
      <c r="A37" s="12"/>
      <c r="B37" s="17"/>
      <c r="C37" s="17"/>
      <c r="D37" s="7">
        <v>2.7500000000000002E-4</v>
      </c>
      <c r="E37" s="7">
        <v>3.4099999999999999E-4</v>
      </c>
      <c r="F37" s="17"/>
      <c r="G37" s="5"/>
      <c r="H37" s="5"/>
      <c r="I37" s="5"/>
      <c r="J37" s="5"/>
    </row>
    <row r="38" spans="1:10" x14ac:dyDescent="0.2">
      <c r="A38" s="12"/>
      <c r="B38" s="17"/>
      <c r="C38" s="17"/>
      <c r="D38" s="7"/>
      <c r="E38" s="7"/>
      <c r="F38" s="17"/>
      <c r="G38" s="5"/>
      <c r="H38" s="5"/>
      <c r="I38" s="5"/>
      <c r="J38" s="5"/>
    </row>
    <row r="39" spans="1:10" x14ac:dyDescent="0.2">
      <c r="A39" s="12"/>
      <c r="B39" s="17"/>
      <c r="C39" s="17"/>
      <c r="D39" s="7"/>
      <c r="E39" s="5"/>
      <c r="F39" s="17"/>
      <c r="G39" s="5"/>
      <c r="H39" s="5"/>
      <c r="I39" s="5"/>
      <c r="J39" s="5"/>
    </row>
    <row r="40" spans="1:10" x14ac:dyDescent="0.2">
      <c r="A40" s="12"/>
      <c r="B40" s="17"/>
      <c r="C40" s="17"/>
      <c r="D40" s="5"/>
      <c r="E40" s="7"/>
      <c r="F40" s="17"/>
      <c r="G40" s="5"/>
      <c r="H40" s="5"/>
      <c r="I40" s="5"/>
      <c r="J40" s="5"/>
    </row>
    <row r="41" spans="1:10" x14ac:dyDescent="0.2">
      <c r="A41" s="12"/>
      <c r="B41" s="17"/>
      <c r="C41" s="17"/>
      <c r="D41" s="7"/>
      <c r="E41" s="7"/>
      <c r="F41" s="17"/>
      <c r="G41" s="5"/>
      <c r="H41" s="5"/>
      <c r="I41" s="5"/>
      <c r="J41" s="5"/>
    </row>
    <row r="42" spans="1:10" x14ac:dyDescent="0.2">
      <c r="A42" s="12"/>
      <c r="B42" s="17"/>
      <c r="C42" s="17"/>
      <c r="D42" s="7"/>
      <c r="E42" s="7"/>
      <c r="F42" s="17"/>
      <c r="G42" s="5"/>
      <c r="H42" s="5"/>
      <c r="I42" s="5"/>
      <c r="J42" s="5"/>
    </row>
    <row r="43" spans="1:10" x14ac:dyDescent="0.2">
      <c r="A43" s="12"/>
      <c r="B43" s="17"/>
      <c r="C43" s="17"/>
      <c r="D43" s="7"/>
      <c r="E43" s="7"/>
      <c r="F43" s="17"/>
      <c r="G43" s="5"/>
      <c r="H43" s="5"/>
      <c r="I43" s="5"/>
      <c r="J43" s="5"/>
    </row>
    <row r="44" spans="1:10" x14ac:dyDescent="0.2">
      <c r="A44" s="12"/>
      <c r="B44" s="17"/>
      <c r="C44" s="17"/>
      <c r="D44" s="7"/>
      <c r="E44" s="7"/>
      <c r="F44" s="17"/>
      <c r="G44" s="17"/>
      <c r="J44" s="5"/>
    </row>
    <row r="45" spans="1:10" x14ac:dyDescent="0.2">
      <c r="A45" s="12"/>
      <c r="B45" s="17"/>
      <c r="C45" s="17"/>
      <c r="D45" s="7"/>
      <c r="E45" s="7"/>
      <c r="F45" s="17"/>
      <c r="G45" s="17"/>
      <c r="J45" s="5"/>
    </row>
    <row r="46" spans="1:10" x14ac:dyDescent="0.2">
      <c r="A46" s="12"/>
      <c r="B46" s="17"/>
      <c r="C46" s="17"/>
      <c r="D46" s="7"/>
      <c r="E46" s="7"/>
      <c r="F46" s="17"/>
      <c r="G46" s="17"/>
      <c r="J46" s="5"/>
    </row>
    <row r="47" spans="1:10" x14ac:dyDescent="0.2">
      <c r="A47" s="12"/>
      <c r="B47" s="17"/>
      <c r="C47" s="17"/>
      <c r="D47" s="7"/>
      <c r="E47" s="7"/>
      <c r="F47" s="17"/>
      <c r="G47" s="17"/>
      <c r="J47" s="5"/>
    </row>
    <row r="48" spans="1:10" x14ac:dyDescent="0.2">
      <c r="A48" s="12"/>
      <c r="B48" s="17"/>
      <c r="C48" s="17"/>
      <c r="D48" s="7"/>
      <c r="E48" s="7"/>
      <c r="F48" s="17"/>
      <c r="G48" s="17"/>
      <c r="J48" s="5"/>
    </row>
    <row r="49" spans="1:10" x14ac:dyDescent="0.2">
      <c r="A49" s="12"/>
      <c r="B49" s="17"/>
      <c r="C49" s="17"/>
      <c r="D49" s="7"/>
      <c r="E49" s="7"/>
      <c r="F49" s="17"/>
      <c r="G49" s="17"/>
      <c r="J49" s="5"/>
    </row>
    <row r="50" spans="1:10" x14ac:dyDescent="0.2">
      <c r="A50" s="12"/>
      <c r="B50" s="17"/>
      <c r="C50" s="17"/>
      <c r="D50" s="7"/>
      <c r="E50" s="7"/>
      <c r="F50" s="17"/>
      <c r="G50" s="17"/>
      <c r="J50" s="5"/>
    </row>
    <row r="51" spans="1:10" x14ac:dyDescent="0.2">
      <c r="A51" s="12"/>
      <c r="B51" s="17"/>
      <c r="C51" s="17"/>
      <c r="D51" s="7"/>
      <c r="E51" s="7"/>
      <c r="F51" s="17"/>
      <c r="G51" s="17"/>
    </row>
    <row r="52" spans="1:10" x14ac:dyDescent="0.2">
      <c r="A52" s="12"/>
      <c r="B52" s="17"/>
      <c r="C52" s="17"/>
      <c r="D52" s="7"/>
      <c r="E52" s="7"/>
      <c r="F52" s="17"/>
      <c r="G52" s="17"/>
    </row>
    <row r="53" spans="1:10" x14ac:dyDescent="0.2">
      <c r="A53" s="12"/>
      <c r="B53" s="17"/>
      <c r="C53" s="17"/>
      <c r="D53" s="7"/>
      <c r="E53" s="7"/>
      <c r="F53" s="17"/>
      <c r="G53" s="17"/>
    </row>
    <row r="54" spans="1:10" x14ac:dyDescent="0.2">
      <c r="A54" s="12"/>
      <c r="B54" s="17"/>
      <c r="C54" s="17"/>
      <c r="D54" s="7"/>
      <c r="E54" s="7"/>
      <c r="F54" s="17"/>
      <c r="G54" s="17"/>
    </row>
    <row r="55" spans="1:10" x14ac:dyDescent="0.2">
      <c r="A55" s="12"/>
      <c r="B55" s="17"/>
      <c r="C55" s="17"/>
      <c r="D55" s="7"/>
      <c r="E55" s="7"/>
      <c r="F55" s="17"/>
      <c r="G55" s="17"/>
    </row>
    <row r="56" spans="1:10" x14ac:dyDescent="0.2">
      <c r="A56" s="12"/>
      <c r="B56" s="17"/>
      <c r="C56" s="17"/>
      <c r="D56" s="7"/>
      <c r="E56" s="7"/>
      <c r="F56" s="17"/>
      <c r="G56" s="17"/>
    </row>
    <row r="57" spans="1:10" x14ac:dyDescent="0.2">
      <c r="A57" s="12"/>
      <c r="B57" s="17"/>
      <c r="C57" s="17"/>
      <c r="D57" s="7"/>
      <c r="E57" s="7"/>
      <c r="F57" s="17"/>
      <c r="G57" s="17"/>
    </row>
    <row r="58" spans="1:10" x14ac:dyDescent="0.2">
      <c r="A58" s="12"/>
      <c r="B58" s="17"/>
      <c r="C58" s="17"/>
      <c r="D58" s="7"/>
      <c r="E58" s="7"/>
      <c r="F58" s="17"/>
      <c r="G58" s="17"/>
    </row>
    <row r="59" spans="1:10" x14ac:dyDescent="0.2">
      <c r="A59" s="12"/>
      <c r="B59" s="17"/>
      <c r="C59" s="17"/>
      <c r="D59" s="7"/>
      <c r="E59" s="7"/>
      <c r="F59" s="17"/>
      <c r="G59" s="17"/>
    </row>
    <row r="60" spans="1:10" x14ac:dyDescent="0.2">
      <c r="A60" s="12"/>
      <c r="B60" s="17"/>
      <c r="C60" s="17"/>
      <c r="D60" s="7"/>
      <c r="E60" s="7"/>
      <c r="F60" s="17"/>
      <c r="G60" s="17"/>
    </row>
    <row r="61" spans="1:10" x14ac:dyDescent="0.2">
      <c r="A61" s="12"/>
      <c r="B61" s="17"/>
      <c r="C61" s="17"/>
      <c r="D61" s="7"/>
      <c r="E61" s="7"/>
      <c r="F61" s="17"/>
      <c r="G61" s="17"/>
    </row>
    <row r="62" spans="1:10" x14ac:dyDescent="0.2">
      <c r="A62" s="12"/>
      <c r="B62" s="17"/>
      <c r="C62" s="17"/>
      <c r="D62" s="7"/>
      <c r="E62" s="7"/>
      <c r="F62" s="17"/>
      <c r="G62" s="17"/>
    </row>
    <row r="63" spans="1:10" x14ac:dyDescent="0.2">
      <c r="A63" s="12"/>
      <c r="B63" s="17"/>
      <c r="C63" s="17"/>
      <c r="D63" s="7"/>
      <c r="E63" s="7"/>
      <c r="F63" s="17"/>
      <c r="G63" s="12"/>
    </row>
    <row r="64" spans="1:10" x14ac:dyDescent="0.2">
      <c r="A64" s="12"/>
      <c r="B64" s="17"/>
      <c r="C64" s="17"/>
      <c r="D64" s="7"/>
      <c r="E64" s="7"/>
      <c r="F64" s="17"/>
      <c r="G64" s="12"/>
    </row>
    <row r="65" spans="1:6" x14ac:dyDescent="0.2">
      <c r="A65" s="12"/>
      <c r="B65" s="17"/>
      <c r="C65" s="17"/>
      <c r="D65" s="7"/>
      <c r="E65" s="7"/>
      <c r="F65" s="17"/>
    </row>
    <row r="66" spans="1:6" x14ac:dyDescent="0.2">
      <c r="A66" s="12"/>
      <c r="B66" s="17"/>
      <c r="C66" s="17"/>
      <c r="D66" s="7"/>
      <c r="E66" s="7"/>
      <c r="F66" s="17"/>
    </row>
    <row r="67" spans="1:6" x14ac:dyDescent="0.2">
      <c r="A67" s="12"/>
      <c r="B67" s="17"/>
      <c r="C67" s="17"/>
      <c r="D67" s="7"/>
      <c r="E67" s="7"/>
      <c r="F67" s="17"/>
    </row>
    <row r="68" spans="1:6" x14ac:dyDescent="0.2">
      <c r="A68" s="12"/>
      <c r="B68" s="17"/>
      <c r="C68" s="17"/>
      <c r="D68" s="17"/>
      <c r="E68" s="7"/>
      <c r="F68" s="12"/>
    </row>
    <row r="69" spans="1:6" x14ac:dyDescent="0.2">
      <c r="A69" s="12"/>
      <c r="B69" s="12"/>
      <c r="C69" s="12"/>
      <c r="D69" s="12"/>
      <c r="E69" s="6"/>
      <c r="F69" s="12"/>
    </row>
    <row r="70" spans="1:6" x14ac:dyDescent="0.2">
      <c r="A70" s="12"/>
      <c r="B70" s="12"/>
      <c r="C70" s="12"/>
      <c r="D70" s="12"/>
      <c r="E70" s="6"/>
    </row>
    <row r="71" spans="1:6" x14ac:dyDescent="0.2">
      <c r="D71" s="12"/>
      <c r="E71" s="6"/>
    </row>
    <row r="72" spans="1:6" x14ac:dyDescent="0.2">
      <c r="E72" s="6"/>
    </row>
    <row r="73" spans="1:6" x14ac:dyDescent="0.2">
      <c r="E73" s="6"/>
    </row>
    <row r="74" spans="1:6" x14ac:dyDescent="0.2">
      <c r="E74" s="6"/>
    </row>
    <row r="75" spans="1:6" x14ac:dyDescent="0.2">
      <c r="E75" s="6"/>
    </row>
    <row r="76" spans="1:6" x14ac:dyDescent="0.2">
      <c r="E76" s="6"/>
    </row>
    <row r="77" spans="1:6" x14ac:dyDescent="0.2">
      <c r="E77" s="6"/>
    </row>
    <row r="78" spans="1:6" x14ac:dyDescent="0.2">
      <c r="E78" s="6"/>
    </row>
  </sheetData>
  <mergeCells count="1">
    <mergeCell ref="G2:H2"/>
  </mergeCells>
  <phoneticPr fontId="7"/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7C9B-880E-C241-AEBB-7F0733C3CC85}">
  <dimension ref="A1:L78"/>
  <sheetViews>
    <sheetView zoomScaleNormal="100" workbookViewId="0"/>
  </sheetViews>
  <sheetFormatPr baseColWidth="10" defaultColWidth="11" defaultRowHeight="16" x14ac:dyDescent="0.2"/>
  <cols>
    <col min="1" max="1" width="12.6640625" bestFit="1" customWidth="1"/>
    <col min="2" max="3" width="9.5" bestFit="1" customWidth="1"/>
    <col min="4" max="4" width="11.6640625" bestFit="1" customWidth="1"/>
    <col min="5" max="5" width="9.5" bestFit="1" customWidth="1"/>
    <col min="6" max="6" width="12" bestFit="1" customWidth="1"/>
    <col min="7" max="7" width="12" style="12" bestFit="1" customWidth="1"/>
    <col min="9" max="9" width="23" bestFit="1" customWidth="1"/>
    <col min="10" max="10" width="9.1640625" bestFit="1" customWidth="1"/>
    <col min="11" max="11" width="20.5" customWidth="1"/>
  </cols>
  <sheetData>
    <row r="1" spans="1:12" ht="17" thickBot="1" x14ac:dyDescent="0.25">
      <c r="A1" s="103" t="s">
        <v>24</v>
      </c>
      <c r="B1" s="19"/>
      <c r="C1" s="19"/>
      <c r="D1" s="19"/>
      <c r="E1" s="15"/>
      <c r="F1" s="15"/>
      <c r="G1" s="15"/>
      <c r="H1" s="12"/>
      <c r="I1" s="12"/>
    </row>
    <row r="2" spans="1:12" ht="17" thickBot="1" x14ac:dyDescent="0.25">
      <c r="A2" s="99"/>
      <c r="B2" s="14" t="s">
        <v>2</v>
      </c>
      <c r="C2" s="21" t="s">
        <v>146</v>
      </c>
      <c r="D2" s="21" t="s">
        <v>147</v>
      </c>
      <c r="E2" s="16" t="s">
        <v>6</v>
      </c>
      <c r="F2" s="16" t="s">
        <v>148</v>
      </c>
      <c r="G2" s="16" t="s">
        <v>149</v>
      </c>
      <c r="I2" s="202" t="s">
        <v>26</v>
      </c>
      <c r="J2" s="204"/>
    </row>
    <row r="3" spans="1:12" ht="17" thickBot="1" x14ac:dyDescent="0.25">
      <c r="A3" s="59" t="s">
        <v>101</v>
      </c>
      <c r="B3" s="12">
        <v>31</v>
      </c>
      <c r="C3" s="12">
        <v>16</v>
      </c>
      <c r="D3" s="12">
        <v>20</v>
      </c>
      <c r="E3" s="12">
        <v>62</v>
      </c>
      <c r="F3" s="12">
        <v>14</v>
      </c>
      <c r="G3" s="12">
        <v>16</v>
      </c>
      <c r="I3" s="94"/>
      <c r="J3" s="95" t="s">
        <v>13</v>
      </c>
    </row>
    <row r="4" spans="1:12" x14ac:dyDescent="0.2">
      <c r="A4" s="59" t="s">
        <v>27</v>
      </c>
      <c r="B4" s="17">
        <v>4.2599999999999999E-5</v>
      </c>
      <c r="C4" s="17">
        <v>4.4350000000000001E-5</v>
      </c>
      <c r="D4" s="17">
        <v>3.82E-5</v>
      </c>
      <c r="E4" s="17">
        <v>4.64E-3</v>
      </c>
      <c r="F4" s="17">
        <v>4.8599999999999997E-3</v>
      </c>
      <c r="G4" s="17">
        <v>4.7699999999999999E-3</v>
      </c>
      <c r="I4" s="107" t="s">
        <v>150</v>
      </c>
      <c r="J4" s="102">
        <v>0.90280000000000005</v>
      </c>
    </row>
    <row r="5" spans="1:12" ht="17" thickBot="1" x14ac:dyDescent="0.25">
      <c r="A5" s="100" t="s">
        <v>270</v>
      </c>
      <c r="B5" s="80">
        <f>B4/$B$4</f>
        <v>1</v>
      </c>
      <c r="C5" s="80">
        <f t="shared" ref="C5:G5" si="0">C4/$B$4</f>
        <v>1.0410798122065728</v>
      </c>
      <c r="D5" s="80">
        <f t="shared" si="0"/>
        <v>0.89671361502347424</v>
      </c>
      <c r="E5" s="80">
        <f t="shared" si="0"/>
        <v>108.92018779342723</v>
      </c>
      <c r="F5" s="80">
        <f t="shared" si="0"/>
        <v>114.08450704225352</v>
      </c>
      <c r="G5" s="80">
        <f t="shared" si="0"/>
        <v>111.97183098591549</v>
      </c>
      <c r="H5" s="7"/>
      <c r="I5" s="107" t="s">
        <v>151</v>
      </c>
      <c r="J5" s="102">
        <v>0.1832</v>
      </c>
    </row>
    <row r="6" spans="1:12" x14ac:dyDescent="0.2">
      <c r="A6" s="12"/>
      <c r="B6" s="7">
        <v>1.4999999999999999E-4</v>
      </c>
      <c r="C6" s="7">
        <v>3.0199999999999999E-5</v>
      </c>
      <c r="D6" s="7">
        <v>2.12E-5</v>
      </c>
      <c r="E6" s="7">
        <v>1.8599999999999998E-2</v>
      </c>
      <c r="F6" s="7">
        <v>1.18E-2</v>
      </c>
      <c r="G6" s="7">
        <v>5.2100000000000002E-3</v>
      </c>
      <c r="H6" s="7"/>
      <c r="I6" s="9" t="s">
        <v>14</v>
      </c>
      <c r="J6" s="102" t="s">
        <v>28</v>
      </c>
    </row>
    <row r="7" spans="1:12" x14ac:dyDescent="0.2">
      <c r="A7" s="12"/>
      <c r="B7" s="7">
        <v>2.2799999999999999E-5</v>
      </c>
      <c r="C7" s="7">
        <v>2.6400000000000001E-5</v>
      </c>
      <c r="D7" s="7">
        <v>1.05E-4</v>
      </c>
      <c r="E7" s="7">
        <v>2.23E-2</v>
      </c>
      <c r="F7" s="7">
        <v>3.5599999999999998E-3</v>
      </c>
      <c r="G7" s="7">
        <v>3.9699999999999996E-3</v>
      </c>
      <c r="H7" s="7"/>
      <c r="I7" s="107" t="s">
        <v>152</v>
      </c>
      <c r="J7" s="102" t="s">
        <v>28</v>
      </c>
    </row>
    <row r="8" spans="1:12" x14ac:dyDescent="0.2">
      <c r="A8" s="12"/>
      <c r="B8" s="7">
        <v>5.63E-5</v>
      </c>
      <c r="C8" s="7">
        <v>2.48E-5</v>
      </c>
      <c r="D8" s="7">
        <v>3.6699999999999998E-5</v>
      </c>
      <c r="E8" s="7">
        <v>8.0699999999999996E-5</v>
      </c>
      <c r="F8" s="7">
        <v>2.9399999999999999E-2</v>
      </c>
      <c r="G8" s="7">
        <v>2.7300000000000001E-2</v>
      </c>
      <c r="H8" s="7"/>
      <c r="I8" s="9" t="s">
        <v>153</v>
      </c>
      <c r="J8" s="102" t="s">
        <v>28</v>
      </c>
    </row>
    <row r="9" spans="1:12" x14ac:dyDescent="0.2">
      <c r="A9" s="12"/>
      <c r="B9" s="7">
        <v>9.2800000000000006E-5</v>
      </c>
      <c r="C9" s="7">
        <v>3.6000000000000001E-5</v>
      </c>
      <c r="D9" s="7">
        <v>7.4200000000000001E-5</v>
      </c>
      <c r="E9" s="7">
        <v>1.6000000000000001E-3</v>
      </c>
      <c r="F9" s="7">
        <v>4.7600000000000003E-3</v>
      </c>
      <c r="G9" s="7">
        <v>1.03E-2</v>
      </c>
      <c r="H9" s="7"/>
      <c r="I9" s="31" t="s">
        <v>154</v>
      </c>
      <c r="J9" s="102">
        <v>0.59809999999999997</v>
      </c>
    </row>
    <row r="10" spans="1:12" x14ac:dyDescent="0.2">
      <c r="A10" s="12"/>
      <c r="B10" s="7">
        <v>3.8600000000000003E-5</v>
      </c>
      <c r="C10" s="7">
        <v>5.0500000000000001E-5</v>
      </c>
      <c r="D10" s="7">
        <v>2.0000000000000002E-5</v>
      </c>
      <c r="E10" s="7">
        <v>1.26E-2</v>
      </c>
      <c r="F10" s="7">
        <v>2.0999999999999999E-3</v>
      </c>
      <c r="G10" s="7">
        <v>4.3299999999999996E-3</v>
      </c>
      <c r="H10" s="7"/>
      <c r="I10" s="32" t="s">
        <v>155</v>
      </c>
      <c r="J10" s="72">
        <v>0.74299999999999999</v>
      </c>
    </row>
    <row r="11" spans="1:12" x14ac:dyDescent="0.2">
      <c r="A11" s="12"/>
      <c r="B11" s="7">
        <v>3.21E-4</v>
      </c>
      <c r="C11" s="7">
        <v>2.7399999999999999E-5</v>
      </c>
      <c r="D11" s="7">
        <v>1.7900000000000001E-5</v>
      </c>
      <c r="E11" s="7">
        <v>2.0799999999999998E-3</v>
      </c>
      <c r="F11" s="7">
        <v>1.6E-2</v>
      </c>
      <c r="G11" s="7">
        <v>4.1900000000000001E-3</v>
      </c>
      <c r="H11" s="7"/>
      <c r="J11" s="5"/>
    </row>
    <row r="12" spans="1:12" x14ac:dyDescent="0.2">
      <c r="A12" s="12"/>
      <c r="B12" s="7">
        <v>1.8599999999999999E-4</v>
      </c>
      <c r="C12" s="7">
        <v>3.0000000000000001E-5</v>
      </c>
      <c r="D12" s="7">
        <v>3.9700000000000003E-5</v>
      </c>
      <c r="E12" s="7">
        <v>4.0800000000000003E-3</v>
      </c>
      <c r="F12" s="7">
        <v>2.6900000000000001E-3</v>
      </c>
      <c r="G12" s="7">
        <v>1.72E-2</v>
      </c>
      <c r="H12" s="7"/>
      <c r="J12" s="5"/>
    </row>
    <row r="13" spans="1:12" x14ac:dyDescent="0.2">
      <c r="A13" s="12"/>
      <c r="B13" s="7">
        <v>3.18E-5</v>
      </c>
      <c r="C13" s="7">
        <v>1.8199999999999999E-5</v>
      </c>
      <c r="D13" s="7">
        <v>1.73E-5</v>
      </c>
      <c r="E13" s="7">
        <v>2.7E-2</v>
      </c>
      <c r="F13" s="7">
        <v>1.7899999999999999E-3</v>
      </c>
      <c r="G13" s="7">
        <v>3.3100000000000002E-4</v>
      </c>
      <c r="H13" s="7"/>
      <c r="I13" s="6"/>
      <c r="J13" s="6"/>
      <c r="K13" s="5"/>
    </row>
    <row r="14" spans="1:12" x14ac:dyDescent="0.2">
      <c r="A14" s="12"/>
      <c r="B14" s="7">
        <v>4.0399999999999999E-5</v>
      </c>
      <c r="C14" s="7">
        <v>4.71E-5</v>
      </c>
      <c r="D14" s="7">
        <v>2.0400000000000001E-5</v>
      </c>
      <c r="E14" s="7">
        <v>2.16E-3</v>
      </c>
      <c r="F14" s="7">
        <v>2.9000000000000001E-2</v>
      </c>
      <c r="G14" s="7">
        <v>2.9299999999999999E-3</v>
      </c>
      <c r="H14" s="7"/>
      <c r="I14" s="5"/>
      <c r="J14" s="5"/>
      <c r="K14" s="5"/>
    </row>
    <row r="15" spans="1:12" x14ac:dyDescent="0.2">
      <c r="A15" s="12"/>
      <c r="B15" s="7">
        <v>3.5500000000000002E-5</v>
      </c>
      <c r="C15" s="7">
        <v>2.3000000000000001E-4</v>
      </c>
      <c r="D15" s="7">
        <v>2.6999999999999999E-5</v>
      </c>
      <c r="E15" s="7">
        <v>2.0199999999999999E-2</v>
      </c>
      <c r="F15" s="7">
        <v>3.5999999999999997E-2</v>
      </c>
      <c r="G15" s="7">
        <v>2.7199999999999998E-2</v>
      </c>
      <c r="H15" s="7"/>
      <c r="I15" s="5"/>
      <c r="J15" s="5"/>
      <c r="K15" s="5"/>
      <c r="L15" s="6"/>
    </row>
    <row r="16" spans="1:12" x14ac:dyDescent="0.2">
      <c r="A16" s="12"/>
      <c r="B16" s="7">
        <v>5.2299999999999997E-5</v>
      </c>
      <c r="C16" s="7">
        <v>8.5900000000000001E-5</v>
      </c>
      <c r="D16" s="7">
        <v>5.66E-5</v>
      </c>
      <c r="E16" s="7">
        <v>9.4399999999999996E-4</v>
      </c>
      <c r="F16" s="7">
        <v>4.96E-3</v>
      </c>
      <c r="G16" s="7">
        <v>5.9800000000000001E-3</v>
      </c>
      <c r="H16" s="7"/>
      <c r="I16" s="5"/>
      <c r="J16" s="5"/>
      <c r="K16" s="5"/>
      <c r="L16" s="5"/>
    </row>
    <row r="17" spans="1:12" x14ac:dyDescent="0.2">
      <c r="A17" s="12"/>
      <c r="B17" s="7">
        <v>3.5299999999999997E-5</v>
      </c>
      <c r="C17" s="7">
        <v>1.09E-3</v>
      </c>
      <c r="D17" s="7">
        <v>4.2599999999999999E-5</v>
      </c>
      <c r="E17" s="7">
        <v>4.1200000000000004E-3</v>
      </c>
      <c r="F17" s="7">
        <v>1.58E-3</v>
      </c>
      <c r="G17" s="7">
        <v>6.2200000000000005E-4</v>
      </c>
      <c r="H17" s="7"/>
      <c r="I17" s="6"/>
      <c r="J17" s="6"/>
      <c r="K17" s="6"/>
      <c r="L17" s="5"/>
    </row>
    <row r="18" spans="1:12" x14ac:dyDescent="0.2">
      <c r="A18" s="12"/>
      <c r="B18" s="7">
        <v>4.2700000000000001E-5</v>
      </c>
      <c r="C18" s="7">
        <v>1.7899999999999999E-4</v>
      </c>
      <c r="D18" s="7">
        <v>5.8300000000000001E-5</v>
      </c>
      <c r="E18" s="7">
        <v>1.32E-2</v>
      </c>
      <c r="F18" s="7">
        <v>8.3400000000000002E-3</v>
      </c>
      <c r="G18" s="7">
        <v>6.7500000000000004E-4</v>
      </c>
      <c r="H18" s="7"/>
      <c r="I18" s="5"/>
      <c r="J18" s="5"/>
      <c r="K18" s="5"/>
      <c r="L18" s="5"/>
    </row>
    <row r="19" spans="1:12" x14ac:dyDescent="0.2">
      <c r="A19" s="12"/>
      <c r="B19" s="7">
        <v>4.2599999999999999E-5</v>
      </c>
      <c r="C19" s="7">
        <v>8.6899999999999998E-5</v>
      </c>
      <c r="D19" s="7">
        <v>6.2199999999999994E-5</v>
      </c>
      <c r="E19" s="7">
        <v>1.32E-2</v>
      </c>
      <c r="F19" s="7">
        <v>3.5200000000000001E-3</v>
      </c>
      <c r="G19" s="7">
        <v>1.23E-2</v>
      </c>
      <c r="H19" s="7"/>
      <c r="I19" s="5"/>
      <c r="J19" s="5"/>
      <c r="K19" s="5"/>
      <c r="L19" s="5"/>
    </row>
    <row r="20" spans="1:12" x14ac:dyDescent="0.2">
      <c r="A20" s="12"/>
      <c r="B20" s="7">
        <v>3.57E-5</v>
      </c>
      <c r="C20" s="7">
        <v>4.1600000000000002E-5</v>
      </c>
      <c r="D20" s="7">
        <v>3.3800000000000002E-5</v>
      </c>
      <c r="E20" s="7">
        <v>4.1200000000000004E-3</v>
      </c>
      <c r="G20" s="7">
        <v>6.6100000000000004E-3</v>
      </c>
      <c r="H20" s="7"/>
      <c r="I20" s="5"/>
      <c r="J20" s="5"/>
      <c r="K20" s="5"/>
      <c r="L20" s="5"/>
    </row>
    <row r="21" spans="1:12" x14ac:dyDescent="0.2">
      <c r="A21" s="12"/>
      <c r="B21" s="7">
        <v>1.22E-5</v>
      </c>
      <c r="C21" s="7">
        <v>7.1099999999999994E-5</v>
      </c>
      <c r="D21" s="7">
        <v>3.6300000000000001E-5</v>
      </c>
      <c r="E21" s="7">
        <v>1.15E-2</v>
      </c>
      <c r="F21" s="7"/>
      <c r="G21" s="7">
        <v>1.1999999999999999E-3</v>
      </c>
      <c r="I21" s="5"/>
      <c r="J21" s="5"/>
      <c r="K21" s="5"/>
      <c r="L21" s="5"/>
    </row>
    <row r="22" spans="1:12" x14ac:dyDescent="0.2">
      <c r="A22" s="12"/>
      <c r="B22" s="7">
        <v>2.8900000000000001E-5</v>
      </c>
      <c r="C22" s="7"/>
      <c r="D22" s="7">
        <v>2.6299999999999999E-5</v>
      </c>
      <c r="E22" s="7">
        <v>4.4999999999999997E-3</v>
      </c>
      <c r="F22" s="7"/>
      <c r="G22" s="7"/>
      <c r="I22" s="5"/>
      <c r="J22" s="5"/>
      <c r="K22" s="5"/>
      <c r="L22" s="5"/>
    </row>
    <row r="23" spans="1:12" x14ac:dyDescent="0.2">
      <c r="A23" s="12"/>
      <c r="B23" s="7">
        <v>2.8399999999999999E-5</v>
      </c>
      <c r="C23" s="7"/>
      <c r="D23" s="5">
        <v>4.4199999999999997E-5</v>
      </c>
      <c r="E23" s="7">
        <v>2.23E-2</v>
      </c>
      <c r="F23" s="5"/>
      <c r="G23" s="7"/>
      <c r="I23" s="5"/>
      <c r="J23" s="5"/>
      <c r="K23" s="5"/>
      <c r="L23" s="5"/>
    </row>
    <row r="24" spans="1:12" x14ac:dyDescent="0.2">
      <c r="A24" s="12"/>
      <c r="B24" s="7">
        <v>1.84E-4</v>
      </c>
      <c r="C24" s="5"/>
      <c r="D24" s="7">
        <v>7.1099999999999994E-5</v>
      </c>
      <c r="E24" s="7">
        <v>4.0800000000000003E-2</v>
      </c>
      <c r="F24" s="7"/>
      <c r="G24" s="5"/>
      <c r="H24" s="17"/>
      <c r="I24" s="5"/>
      <c r="J24" s="5"/>
      <c r="K24" s="5"/>
      <c r="L24" s="5"/>
    </row>
    <row r="25" spans="1:12" x14ac:dyDescent="0.2">
      <c r="A25" s="12"/>
      <c r="B25" s="7">
        <v>8.7899999999999995E-5</v>
      </c>
      <c r="C25" s="7"/>
      <c r="D25" s="7">
        <v>4.5200000000000001E-5</v>
      </c>
      <c r="E25" s="7">
        <v>1.2099999999999999E-3</v>
      </c>
      <c r="F25" s="7"/>
      <c r="G25" s="7"/>
      <c r="H25" s="17"/>
      <c r="I25" s="5"/>
      <c r="J25" s="5"/>
      <c r="K25" s="5"/>
      <c r="L25" s="5"/>
    </row>
    <row r="26" spans="1:12" x14ac:dyDescent="0.2">
      <c r="A26" s="12"/>
      <c r="B26" s="7">
        <v>2.8099999999999999E-5</v>
      </c>
      <c r="C26" s="7"/>
      <c r="D26" s="7"/>
      <c r="E26" s="7">
        <v>3.6700000000000001E-3</v>
      </c>
      <c r="F26" s="7"/>
      <c r="G26" s="7"/>
      <c r="H26" s="17"/>
      <c r="I26" s="5"/>
      <c r="J26" s="5"/>
      <c r="K26" s="5"/>
      <c r="L26" s="5"/>
    </row>
    <row r="27" spans="1:12" x14ac:dyDescent="0.2">
      <c r="A27" s="12"/>
      <c r="B27" s="7">
        <v>7.5500000000000006E-5</v>
      </c>
      <c r="C27" s="7"/>
      <c r="D27" s="7"/>
      <c r="E27" s="7">
        <v>3.2300000000000002E-2</v>
      </c>
      <c r="F27" s="7"/>
      <c r="G27" s="7"/>
      <c r="H27" s="17"/>
      <c r="I27" s="5"/>
      <c r="J27" s="5"/>
      <c r="K27" s="5"/>
      <c r="L27" s="5"/>
    </row>
    <row r="28" spans="1:12" x14ac:dyDescent="0.2">
      <c r="A28" s="12"/>
      <c r="B28" s="7">
        <v>3.0499999999999999E-5</v>
      </c>
      <c r="C28" s="7"/>
      <c r="D28" s="7"/>
      <c r="E28" s="7">
        <v>1.04E-2</v>
      </c>
      <c r="F28" s="7"/>
      <c r="G28" s="7"/>
      <c r="H28" s="17"/>
      <c r="I28" s="5"/>
      <c r="J28" s="5"/>
      <c r="K28" s="5"/>
      <c r="L28" s="5"/>
    </row>
    <row r="29" spans="1:12" x14ac:dyDescent="0.2">
      <c r="A29" s="12"/>
      <c r="B29" s="7">
        <v>5.3399999999999997E-5</v>
      </c>
      <c r="C29" s="7"/>
      <c r="D29" s="5"/>
      <c r="E29" s="7">
        <v>1.0999999999999999E-2</v>
      </c>
      <c r="F29" s="7"/>
      <c r="G29" s="7"/>
      <c r="H29" s="17"/>
      <c r="I29" s="5"/>
      <c r="J29" s="5"/>
      <c r="K29" s="5"/>
      <c r="L29" s="5"/>
    </row>
    <row r="30" spans="1:12" x14ac:dyDescent="0.2">
      <c r="A30" s="12"/>
      <c r="B30" s="7">
        <v>5.8600000000000001E-5</v>
      </c>
      <c r="C30" s="7"/>
      <c r="D30" s="7"/>
      <c r="E30" s="7">
        <v>1.6199999999999999E-3</v>
      </c>
      <c r="F30" s="7"/>
      <c r="G30" s="7"/>
      <c r="H30" s="17"/>
      <c r="I30" s="5"/>
      <c r="J30" s="5"/>
      <c r="K30" s="5"/>
      <c r="L30" s="5"/>
    </row>
    <row r="31" spans="1:12" x14ac:dyDescent="0.2">
      <c r="A31" s="12"/>
      <c r="B31" s="7">
        <v>1.3300000000000001E-4</v>
      </c>
      <c r="C31" s="7"/>
      <c r="D31" s="7"/>
      <c r="E31" s="7">
        <v>4.0699999999999998E-3</v>
      </c>
      <c r="F31" s="7"/>
      <c r="G31" s="7"/>
      <c r="H31" s="17"/>
      <c r="I31" s="5"/>
      <c r="J31" s="5"/>
      <c r="K31" s="5"/>
      <c r="L31" s="5"/>
    </row>
    <row r="32" spans="1:12" x14ac:dyDescent="0.2">
      <c r="A32" s="12"/>
      <c r="B32" s="7">
        <v>3.3100000000000002E-4</v>
      </c>
      <c r="C32" s="7"/>
      <c r="D32" s="7"/>
      <c r="E32" s="7">
        <v>1E-3</v>
      </c>
      <c r="F32" s="7"/>
      <c r="G32" s="7"/>
      <c r="H32" s="17"/>
      <c r="I32" s="5"/>
      <c r="J32" s="5"/>
      <c r="K32" s="5"/>
      <c r="L32" s="5"/>
    </row>
    <row r="33" spans="1:12" x14ac:dyDescent="0.2">
      <c r="A33" s="12"/>
      <c r="B33" s="7">
        <v>2.9799999999999999E-5</v>
      </c>
      <c r="C33" s="7"/>
      <c r="D33" s="7"/>
      <c r="E33" s="7">
        <v>6.4000000000000005E-4</v>
      </c>
      <c r="F33" s="7"/>
      <c r="G33" s="7"/>
      <c r="H33" s="17"/>
      <c r="I33" s="5"/>
      <c r="J33" s="5"/>
      <c r="K33" s="5"/>
      <c r="L33" s="5"/>
    </row>
    <row r="34" spans="1:12" x14ac:dyDescent="0.2">
      <c r="A34" s="12"/>
      <c r="B34" s="7">
        <v>2.5000000000000001E-5</v>
      </c>
      <c r="C34" s="7"/>
      <c r="D34" s="7"/>
      <c r="E34" s="7">
        <v>3.0200000000000001E-3</v>
      </c>
      <c r="F34" s="7"/>
      <c r="G34" s="7"/>
      <c r="H34" s="17"/>
      <c r="I34" s="5"/>
      <c r="J34" s="5"/>
      <c r="K34" s="5"/>
      <c r="L34" s="5"/>
    </row>
    <row r="35" spans="1:12" x14ac:dyDescent="0.2">
      <c r="A35" s="12"/>
      <c r="B35" s="7">
        <v>2.7800000000000001E-5</v>
      </c>
      <c r="C35" s="7"/>
      <c r="D35" s="7"/>
      <c r="E35" s="7">
        <v>1.2999999999999999E-2</v>
      </c>
      <c r="F35" s="7"/>
      <c r="G35" s="7"/>
      <c r="H35" s="17"/>
      <c r="I35" s="5"/>
      <c r="J35" s="5"/>
      <c r="K35" s="5"/>
      <c r="L35" s="5"/>
    </row>
    <row r="36" spans="1:12" x14ac:dyDescent="0.2">
      <c r="A36" s="12"/>
      <c r="B36" s="7">
        <v>6.6799999999999997E-5</v>
      </c>
      <c r="C36" s="7"/>
      <c r="D36" s="7"/>
      <c r="E36" s="7">
        <v>2.66E-3</v>
      </c>
      <c r="F36" s="7"/>
      <c r="G36" s="7"/>
      <c r="H36" s="17"/>
      <c r="I36" s="5"/>
      <c r="J36" s="5"/>
      <c r="K36" s="5"/>
      <c r="L36" s="5"/>
    </row>
    <row r="37" spans="1:12" x14ac:dyDescent="0.2">
      <c r="A37" s="12"/>
      <c r="B37" s="17"/>
      <c r="C37" s="17"/>
      <c r="D37" s="17"/>
      <c r="E37" s="7">
        <v>2.52E-2</v>
      </c>
      <c r="F37" s="7"/>
      <c r="G37" s="7"/>
      <c r="H37" s="17"/>
      <c r="I37" s="5"/>
      <c r="J37" s="5"/>
      <c r="K37" s="5"/>
      <c r="L37" s="5"/>
    </row>
    <row r="38" spans="1:12" x14ac:dyDescent="0.2">
      <c r="A38" s="12"/>
      <c r="B38" s="17"/>
      <c r="C38" s="17"/>
      <c r="D38" s="17"/>
      <c r="E38" s="7">
        <v>1.15E-2</v>
      </c>
      <c r="F38" s="7"/>
      <c r="G38" s="7"/>
      <c r="H38" s="17"/>
      <c r="I38" s="5"/>
      <c r="J38" s="5"/>
      <c r="K38" s="5"/>
      <c r="L38" s="5"/>
    </row>
    <row r="39" spans="1:12" x14ac:dyDescent="0.2">
      <c r="A39" s="12"/>
      <c r="B39" s="17"/>
      <c r="C39" s="17"/>
      <c r="D39" s="17"/>
      <c r="E39" s="7">
        <v>1.08E-3</v>
      </c>
      <c r="F39" s="7"/>
      <c r="G39" s="5"/>
      <c r="H39" s="17"/>
      <c r="I39" s="5"/>
      <c r="J39" s="5"/>
      <c r="K39" s="5"/>
      <c r="L39" s="5"/>
    </row>
    <row r="40" spans="1:12" x14ac:dyDescent="0.2">
      <c r="A40" s="12"/>
      <c r="B40" s="17"/>
      <c r="C40" s="17"/>
      <c r="D40" s="17"/>
      <c r="E40" s="7">
        <v>2.35E-2</v>
      </c>
      <c r="F40" s="5"/>
      <c r="G40" s="7"/>
      <c r="H40" s="17"/>
      <c r="I40" s="5"/>
      <c r="J40" s="5"/>
      <c r="K40" s="5"/>
      <c r="L40" s="5"/>
    </row>
    <row r="41" spans="1:12" x14ac:dyDescent="0.2">
      <c r="A41" s="12"/>
      <c r="B41" s="17"/>
      <c r="C41" s="17"/>
      <c r="D41" s="17"/>
      <c r="E41" s="7">
        <v>6.7099999999999998E-3</v>
      </c>
      <c r="F41" s="7"/>
      <c r="G41" s="7"/>
      <c r="H41" s="17"/>
      <c r="I41" s="5"/>
      <c r="J41" s="5"/>
      <c r="K41" s="5"/>
      <c r="L41" s="5"/>
    </row>
    <row r="42" spans="1:12" x14ac:dyDescent="0.2">
      <c r="A42" s="12"/>
      <c r="B42" s="17"/>
      <c r="C42" s="17"/>
      <c r="D42" s="17"/>
      <c r="E42" s="7">
        <v>3.0500000000000002E-3</v>
      </c>
      <c r="F42" s="7"/>
      <c r="G42" s="7"/>
      <c r="H42" s="17"/>
      <c r="I42" s="5"/>
      <c r="J42" s="5"/>
      <c r="K42" s="5"/>
      <c r="L42" s="5"/>
    </row>
    <row r="43" spans="1:12" x14ac:dyDescent="0.2">
      <c r="A43" s="12"/>
      <c r="B43" s="17"/>
      <c r="C43" s="17"/>
      <c r="D43" s="17"/>
      <c r="E43" s="7">
        <v>6.59E-2</v>
      </c>
      <c r="F43" s="7"/>
      <c r="G43" s="7"/>
      <c r="H43" s="17"/>
      <c r="I43" s="5"/>
      <c r="J43" s="5"/>
      <c r="K43" s="5"/>
      <c r="L43" s="5"/>
    </row>
    <row r="44" spans="1:12" x14ac:dyDescent="0.2">
      <c r="A44" s="12"/>
      <c r="B44" s="17"/>
      <c r="C44" s="17"/>
      <c r="D44" s="17"/>
      <c r="E44" s="7">
        <v>2.3400000000000001E-2</v>
      </c>
      <c r="F44" s="7"/>
      <c r="G44" s="7"/>
      <c r="H44" s="17"/>
      <c r="I44" s="5"/>
      <c r="J44" s="5"/>
      <c r="K44" s="5"/>
      <c r="L44" s="5"/>
    </row>
    <row r="45" spans="1:12" x14ac:dyDescent="0.2">
      <c r="A45" s="12"/>
      <c r="B45" s="17"/>
      <c r="C45" s="17"/>
      <c r="D45" s="17"/>
      <c r="E45" s="7">
        <v>1.9100000000000001E-4</v>
      </c>
      <c r="F45" s="7"/>
      <c r="G45" s="7"/>
      <c r="H45" s="17"/>
      <c r="I45" s="5"/>
      <c r="J45" s="5"/>
      <c r="K45" s="5"/>
      <c r="L45" s="5"/>
    </row>
    <row r="46" spans="1:12" x14ac:dyDescent="0.2">
      <c r="A46" s="12"/>
      <c r="B46" s="17"/>
      <c r="C46" s="17"/>
      <c r="D46" s="17"/>
      <c r="E46" s="7">
        <v>3.16E-3</v>
      </c>
      <c r="F46" s="7"/>
      <c r="G46" s="7"/>
      <c r="H46" s="17"/>
      <c r="I46" s="5"/>
      <c r="J46" s="5"/>
      <c r="L46" s="5"/>
    </row>
    <row r="47" spans="1:12" x14ac:dyDescent="0.2">
      <c r="A47" s="12"/>
      <c r="B47" s="17"/>
      <c r="C47" s="17"/>
      <c r="D47" s="17"/>
      <c r="E47" s="7">
        <v>6.4400000000000004E-4</v>
      </c>
      <c r="F47" s="7"/>
      <c r="G47" s="7"/>
      <c r="H47" s="17"/>
      <c r="I47" s="17"/>
      <c r="L47" s="5"/>
    </row>
    <row r="48" spans="1:12" x14ac:dyDescent="0.2">
      <c r="A48" s="12"/>
      <c r="B48" s="17"/>
      <c r="C48" s="17"/>
      <c r="D48" s="17"/>
      <c r="E48" s="7">
        <v>1.42E-3</v>
      </c>
      <c r="F48" s="7"/>
      <c r="G48" s="7"/>
      <c r="H48" s="17"/>
      <c r="I48" s="17"/>
      <c r="L48" s="5"/>
    </row>
    <row r="49" spans="1:12" x14ac:dyDescent="0.2">
      <c r="A49" s="12"/>
      <c r="B49" s="17"/>
      <c r="C49" s="17"/>
      <c r="D49" s="17"/>
      <c r="E49" s="7">
        <v>3.8400000000000001E-3</v>
      </c>
      <c r="F49" s="7"/>
      <c r="G49" s="7"/>
      <c r="H49" s="17"/>
      <c r="I49" s="17"/>
      <c r="L49" s="5"/>
    </row>
    <row r="50" spans="1:12" x14ac:dyDescent="0.2">
      <c r="A50" s="12"/>
      <c r="B50" s="17"/>
      <c r="C50" s="17"/>
      <c r="D50" s="17"/>
      <c r="E50" s="7">
        <v>6.0800000000000003E-4</v>
      </c>
      <c r="F50" s="7"/>
      <c r="G50" s="7"/>
      <c r="H50" s="17"/>
      <c r="I50" s="17"/>
      <c r="L50" s="5"/>
    </row>
    <row r="51" spans="1:12" x14ac:dyDescent="0.2">
      <c r="A51" s="12"/>
      <c r="B51" s="17"/>
      <c r="C51" s="17"/>
      <c r="D51" s="17"/>
      <c r="E51" s="7">
        <v>9.01E-4</v>
      </c>
      <c r="F51" s="7"/>
      <c r="G51" s="7"/>
      <c r="H51" s="17"/>
      <c r="I51" s="17"/>
    </row>
    <row r="52" spans="1:12" x14ac:dyDescent="0.2">
      <c r="A52" s="12"/>
      <c r="B52" s="17"/>
      <c r="C52" s="17"/>
      <c r="D52" s="17"/>
      <c r="E52" s="7">
        <v>7.7000000000000002E-3</v>
      </c>
      <c r="F52" s="7"/>
      <c r="G52" s="7"/>
      <c r="H52" s="17"/>
      <c r="I52" s="17"/>
    </row>
    <row r="53" spans="1:12" x14ac:dyDescent="0.2">
      <c r="A53" s="12"/>
      <c r="B53" s="17"/>
      <c r="C53" s="17"/>
      <c r="D53" s="17"/>
      <c r="E53" s="7">
        <v>1.2800000000000001E-2</v>
      </c>
      <c r="F53" s="7"/>
      <c r="G53" s="7"/>
      <c r="H53" s="17"/>
      <c r="I53" s="17"/>
    </row>
    <row r="54" spans="1:12" x14ac:dyDescent="0.2">
      <c r="A54" s="12"/>
      <c r="B54" s="17"/>
      <c r="C54" s="17"/>
      <c r="D54" s="17"/>
      <c r="E54" s="7">
        <v>6.2599999999999999E-3</v>
      </c>
      <c r="F54" s="7"/>
      <c r="G54" s="7"/>
      <c r="H54" s="17"/>
      <c r="I54" s="17"/>
    </row>
    <row r="55" spans="1:12" x14ac:dyDescent="0.2">
      <c r="A55" s="12"/>
      <c r="B55" s="17"/>
      <c r="C55" s="17"/>
      <c r="D55" s="17"/>
      <c r="E55" s="7">
        <v>3.65E-3</v>
      </c>
      <c r="F55" s="7"/>
      <c r="G55" s="7"/>
      <c r="H55" s="17"/>
      <c r="I55" s="17"/>
    </row>
    <row r="56" spans="1:12" x14ac:dyDescent="0.2">
      <c r="A56" s="12"/>
      <c r="B56" s="17"/>
      <c r="C56" s="17"/>
      <c r="D56" s="17"/>
      <c r="E56" s="7">
        <v>1.6299999999999999E-2</v>
      </c>
      <c r="F56" s="7"/>
      <c r="G56" s="7"/>
      <c r="H56" s="17"/>
      <c r="I56" s="17"/>
    </row>
    <row r="57" spans="1:12" x14ac:dyDescent="0.2">
      <c r="A57" s="12"/>
      <c r="B57" s="17"/>
      <c r="C57" s="17"/>
      <c r="D57" s="17"/>
      <c r="E57" s="7">
        <v>2.1299999999999999E-3</v>
      </c>
      <c r="F57" s="7"/>
      <c r="G57" s="7"/>
      <c r="H57" s="17"/>
      <c r="I57" s="17"/>
    </row>
    <row r="58" spans="1:12" x14ac:dyDescent="0.2">
      <c r="A58" s="12"/>
      <c r="B58" s="17"/>
      <c r="C58" s="17"/>
      <c r="D58" s="17"/>
      <c r="E58" s="7">
        <v>1.26E-2</v>
      </c>
      <c r="F58" s="7"/>
      <c r="G58" s="7"/>
      <c r="H58" s="17"/>
      <c r="I58" s="17"/>
    </row>
    <row r="59" spans="1:12" x14ac:dyDescent="0.2">
      <c r="A59" s="12"/>
      <c r="B59" s="17"/>
      <c r="C59" s="17"/>
      <c r="D59" s="17"/>
      <c r="E59" s="7">
        <v>1.17E-2</v>
      </c>
      <c r="F59" s="7"/>
      <c r="G59" s="7"/>
      <c r="H59" s="17"/>
      <c r="I59" s="17"/>
    </row>
    <row r="60" spans="1:12" x14ac:dyDescent="0.2">
      <c r="A60" s="12"/>
      <c r="B60" s="17"/>
      <c r="C60" s="17"/>
      <c r="D60" s="17"/>
      <c r="E60" s="7">
        <v>1.52E-2</v>
      </c>
      <c r="F60" s="7"/>
      <c r="G60" s="7"/>
      <c r="H60" s="17"/>
      <c r="I60" s="17"/>
    </row>
    <row r="61" spans="1:12" x14ac:dyDescent="0.2">
      <c r="A61" s="12"/>
      <c r="B61" s="17"/>
      <c r="C61" s="17"/>
      <c r="D61" s="17"/>
      <c r="E61" s="7">
        <v>1.1299999999999999E-3</v>
      </c>
      <c r="F61" s="7"/>
      <c r="G61" s="7"/>
      <c r="H61" s="17"/>
      <c r="I61" s="17"/>
    </row>
    <row r="62" spans="1:12" x14ac:dyDescent="0.2">
      <c r="A62" s="12"/>
      <c r="B62" s="17"/>
      <c r="C62" s="17"/>
      <c r="D62" s="17"/>
      <c r="E62" s="7">
        <v>1.9099999999999999E-2</v>
      </c>
      <c r="F62" s="7"/>
      <c r="G62" s="7"/>
      <c r="H62" s="17"/>
      <c r="I62" s="17"/>
    </row>
    <row r="63" spans="1:12" x14ac:dyDescent="0.2">
      <c r="A63" s="12"/>
      <c r="B63" s="17"/>
      <c r="C63" s="17"/>
      <c r="D63" s="17"/>
      <c r="E63" s="7">
        <v>2E-3</v>
      </c>
      <c r="F63" s="7"/>
      <c r="G63" s="7"/>
      <c r="H63" s="17"/>
      <c r="I63" s="17"/>
    </row>
    <row r="64" spans="1:12" x14ac:dyDescent="0.2">
      <c r="A64" s="12"/>
      <c r="B64" s="17"/>
      <c r="C64" s="17"/>
      <c r="D64" s="17"/>
      <c r="E64" s="7">
        <v>2.9199999999999999E-3</v>
      </c>
      <c r="F64" s="7"/>
      <c r="G64" s="7"/>
      <c r="H64" s="17"/>
      <c r="I64" s="17"/>
    </row>
    <row r="65" spans="1:9" x14ac:dyDescent="0.2">
      <c r="A65" s="12"/>
      <c r="B65" s="17"/>
      <c r="C65" s="17"/>
      <c r="D65" s="17"/>
      <c r="E65" s="7">
        <v>8.6999999999999994E-3</v>
      </c>
      <c r="F65" s="7"/>
      <c r="G65" s="7"/>
      <c r="H65" s="17"/>
      <c r="I65" s="17"/>
    </row>
    <row r="66" spans="1:9" x14ac:dyDescent="0.2">
      <c r="A66" s="12"/>
      <c r="B66" s="17"/>
      <c r="C66" s="17"/>
      <c r="D66" s="17"/>
      <c r="E66" s="7">
        <v>4.7800000000000004E-3</v>
      </c>
      <c r="F66" s="7"/>
      <c r="G66" s="7"/>
      <c r="H66" s="17"/>
      <c r="I66" s="12"/>
    </row>
    <row r="67" spans="1:9" x14ac:dyDescent="0.2">
      <c r="A67" s="12"/>
      <c r="B67" s="17"/>
      <c r="C67" s="17"/>
      <c r="D67" s="17"/>
      <c r="E67" s="7">
        <v>1.09E-2</v>
      </c>
      <c r="F67" s="7"/>
      <c r="G67" s="7"/>
      <c r="H67" s="17"/>
      <c r="I67" s="12"/>
    </row>
    <row r="68" spans="1:9" x14ac:dyDescent="0.2">
      <c r="A68" s="12"/>
      <c r="B68" s="17"/>
      <c r="C68" s="17"/>
      <c r="D68" s="17"/>
      <c r="E68" s="17"/>
      <c r="F68" s="17"/>
      <c r="G68" s="7"/>
      <c r="H68" s="12"/>
    </row>
    <row r="69" spans="1:9" x14ac:dyDescent="0.2">
      <c r="A69" s="12"/>
      <c r="B69" s="12"/>
      <c r="C69" s="12"/>
      <c r="D69" s="12"/>
      <c r="E69" s="12"/>
      <c r="F69" s="12"/>
      <c r="G69" s="6"/>
      <c r="H69" s="12"/>
    </row>
    <row r="70" spans="1:9" x14ac:dyDescent="0.2">
      <c r="A70" s="12"/>
      <c r="B70" s="12"/>
      <c r="C70" s="12"/>
      <c r="D70" s="12"/>
      <c r="E70" s="12"/>
      <c r="F70" s="12"/>
      <c r="G70" s="6"/>
    </row>
    <row r="71" spans="1:9" x14ac:dyDescent="0.2">
      <c r="E71" s="12"/>
      <c r="F71" s="12"/>
      <c r="G71" s="6"/>
    </row>
    <row r="72" spans="1:9" x14ac:dyDescent="0.2">
      <c r="G72" s="6"/>
    </row>
    <row r="73" spans="1:9" x14ac:dyDescent="0.2">
      <c r="G73" s="6"/>
    </row>
    <row r="74" spans="1:9" x14ac:dyDescent="0.2">
      <c r="G74" s="6"/>
    </row>
    <row r="75" spans="1:9" x14ac:dyDescent="0.2">
      <c r="G75" s="6"/>
    </row>
    <row r="76" spans="1:9" x14ac:dyDescent="0.2">
      <c r="G76" s="6"/>
    </row>
    <row r="77" spans="1:9" x14ac:dyDescent="0.2">
      <c r="G77" s="6"/>
    </row>
    <row r="78" spans="1:9" x14ac:dyDescent="0.2">
      <c r="G78" s="6"/>
    </row>
  </sheetData>
  <mergeCells count="1">
    <mergeCell ref="I2:J2"/>
  </mergeCells>
  <phoneticPr fontId="7"/>
  <pageMargins left="0.7" right="0.7" top="0.75" bottom="0.75" header="0.3" footer="0.3"/>
  <pageSetup paperSize="9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61DB-CFD1-4C42-9DB8-46E2140B67C8}">
  <dimension ref="A1:G41"/>
  <sheetViews>
    <sheetView workbookViewId="0"/>
  </sheetViews>
  <sheetFormatPr baseColWidth="10" defaultColWidth="11" defaultRowHeight="16" x14ac:dyDescent="0.2"/>
  <cols>
    <col min="1" max="1" width="24.5" style="1" customWidth="1"/>
    <col min="2" max="2" width="10.6640625" style="1" bestFit="1" customWidth="1"/>
    <col min="3" max="3" width="11.1640625" style="1" bestFit="1" customWidth="1"/>
    <col min="4" max="4" width="10.6640625" style="1" bestFit="1" customWidth="1"/>
    <col min="5" max="5" width="11.1640625" style="1" customWidth="1"/>
    <col min="6" max="6" width="10.33203125" style="1" bestFit="1" customWidth="1"/>
    <col min="7" max="7" width="11.1640625" style="1" bestFit="1" customWidth="1"/>
    <col min="8" max="8" width="19.5" customWidth="1"/>
    <col min="9" max="9" width="11.1640625" customWidth="1"/>
  </cols>
  <sheetData>
    <row r="1" spans="1:7" x14ac:dyDescent="0.2">
      <c r="A1" s="3" t="s">
        <v>220</v>
      </c>
    </row>
    <row r="2" spans="1:7" x14ac:dyDescent="0.2">
      <c r="A2" s="196" t="s">
        <v>103</v>
      </c>
      <c r="B2" s="196"/>
      <c r="C2" s="196"/>
      <c r="D2" s="196"/>
      <c r="E2" s="196"/>
      <c r="F2" s="196"/>
      <c r="G2" s="196"/>
    </row>
    <row r="3" spans="1:7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</row>
    <row r="4" spans="1:7" x14ac:dyDescent="0.2">
      <c r="A4" s="198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</row>
    <row r="5" spans="1:7" x14ac:dyDescent="0.2">
      <c r="A5" s="46" t="s">
        <v>205</v>
      </c>
      <c r="B5" s="67">
        <v>0.996</v>
      </c>
      <c r="C5" s="54">
        <v>0.996</v>
      </c>
      <c r="D5" s="54">
        <v>0.996</v>
      </c>
      <c r="E5" s="54">
        <v>0.996</v>
      </c>
      <c r="F5" s="67">
        <v>0.996</v>
      </c>
      <c r="G5" s="54">
        <v>0.996</v>
      </c>
    </row>
    <row r="6" spans="1:7" x14ac:dyDescent="0.2">
      <c r="A6" s="36" t="s">
        <v>204</v>
      </c>
      <c r="B6" s="110">
        <v>-3.512</v>
      </c>
      <c r="C6" s="166">
        <v>-3.512</v>
      </c>
      <c r="D6" s="166">
        <v>-3.512</v>
      </c>
      <c r="E6" s="166">
        <v>-3.512</v>
      </c>
      <c r="F6" s="110">
        <v>-3.512</v>
      </c>
      <c r="G6" s="166">
        <v>-3.512</v>
      </c>
    </row>
    <row r="7" spans="1:7" x14ac:dyDescent="0.2">
      <c r="A7" s="36" t="s">
        <v>301</v>
      </c>
      <c r="B7" s="169">
        <v>32.70615367889404</v>
      </c>
      <c r="C7" s="52">
        <v>32.70615367889404</v>
      </c>
      <c r="D7" s="52">
        <v>32.70615367889404</v>
      </c>
      <c r="E7" s="52">
        <v>32.70615367889404</v>
      </c>
      <c r="F7" s="52">
        <v>32.70615367889404</v>
      </c>
      <c r="G7" s="52">
        <v>32.70615367889404</v>
      </c>
    </row>
    <row r="8" spans="1:7" x14ac:dyDescent="0.2">
      <c r="A8" s="37" t="s">
        <v>300</v>
      </c>
      <c r="B8" s="170">
        <f>10^(-1/B6)-1</f>
        <v>0.92636261373130102</v>
      </c>
      <c r="C8" s="170">
        <f t="shared" ref="C8:G8" si="0">10^(-1/C6)-1</f>
        <v>0.92636261373130102</v>
      </c>
      <c r="D8" s="170">
        <f t="shared" si="0"/>
        <v>0.92636261373130102</v>
      </c>
      <c r="E8" s="170">
        <f t="shared" si="0"/>
        <v>0.92636261373130102</v>
      </c>
      <c r="F8" s="170">
        <f t="shared" si="0"/>
        <v>0.92636261373130102</v>
      </c>
      <c r="G8" s="171">
        <f t="shared" si="0"/>
        <v>0.92636261373130102</v>
      </c>
    </row>
    <row r="9" spans="1:7" x14ac:dyDescent="0.2">
      <c r="A9" s="50" t="s">
        <v>5</v>
      </c>
      <c r="B9" s="78">
        <f t="shared" ref="B9:G9" si="1">B14/B11/1.44</f>
        <v>2.8053326017244438E-2</v>
      </c>
      <c r="C9" s="78">
        <f t="shared" si="1"/>
        <v>2.2164676376693615E-2</v>
      </c>
      <c r="D9" s="78">
        <f t="shared" si="1"/>
        <v>2.7369841859619923E-2</v>
      </c>
      <c r="E9" s="78">
        <f t="shared" si="1"/>
        <v>7.817227341710864E-3</v>
      </c>
      <c r="F9" s="78">
        <f t="shared" si="1"/>
        <v>2.1827192944339185E-2</v>
      </c>
      <c r="G9" s="78">
        <f t="shared" si="1"/>
        <v>2.6173543978536391E-2</v>
      </c>
    </row>
    <row r="10" spans="1:7" x14ac:dyDescent="0.2">
      <c r="A10" s="66" t="s">
        <v>302</v>
      </c>
      <c r="B10" s="88">
        <v>25.479371565463214</v>
      </c>
      <c r="C10" s="74">
        <v>25.479371565463214</v>
      </c>
      <c r="D10" s="74">
        <v>25.339714593952419</v>
      </c>
      <c r="E10" s="74">
        <v>25.339714593952419</v>
      </c>
      <c r="F10" s="74">
        <v>25.583352617175166</v>
      </c>
      <c r="G10" s="74">
        <v>25.583352617175166</v>
      </c>
    </row>
    <row r="11" spans="1:7" x14ac:dyDescent="0.2">
      <c r="A11" s="165" t="s">
        <v>209</v>
      </c>
      <c r="B11" s="169">
        <v>114.21937561035156</v>
      </c>
      <c r="C11" s="52">
        <v>114.21937561035156</v>
      </c>
      <c r="D11" s="52">
        <v>125.17149353027344</v>
      </c>
      <c r="E11" s="52">
        <v>125.17149353027344</v>
      </c>
      <c r="F11" s="52">
        <v>106.692138671875</v>
      </c>
      <c r="G11" s="52">
        <v>106.692138671875</v>
      </c>
    </row>
    <row r="12" spans="1:7" x14ac:dyDescent="0.2">
      <c r="A12" s="165" t="s">
        <v>304</v>
      </c>
      <c r="B12" s="169">
        <v>7.1367712020874023</v>
      </c>
      <c r="C12" s="52">
        <v>7.1367712020874023</v>
      </c>
      <c r="D12" s="52">
        <v>5.6970562934875488</v>
      </c>
      <c r="E12" s="52">
        <v>5.6970562934875488</v>
      </c>
      <c r="F12" s="52">
        <v>2.1028971672058105</v>
      </c>
      <c r="G12" s="52">
        <v>2.1028971672058105</v>
      </c>
    </row>
    <row r="13" spans="1:7" x14ac:dyDescent="0.2">
      <c r="A13" s="168" t="s">
        <v>303</v>
      </c>
      <c r="B13" s="184">
        <v>30.373881425015853</v>
      </c>
      <c r="C13" s="75">
        <v>30.733239675356799</v>
      </c>
      <c r="D13" s="75">
        <v>30.271845245890631</v>
      </c>
      <c r="E13" s="75">
        <v>32.183144290565572</v>
      </c>
      <c r="F13" s="75">
        <v>30.860622964159663</v>
      </c>
      <c r="G13" s="75">
        <v>30.583650334543925</v>
      </c>
    </row>
    <row r="14" spans="1:7" x14ac:dyDescent="0.2">
      <c r="A14" s="165" t="s">
        <v>206</v>
      </c>
      <c r="B14" s="169">
        <v>4.6140960693359379</v>
      </c>
      <c r="C14" s="52">
        <v>3.6455551147460938</v>
      </c>
      <c r="D14" s="52">
        <v>4.9333305358886719</v>
      </c>
      <c r="E14" s="52">
        <v>1.4090313911437988</v>
      </c>
      <c r="F14" s="52">
        <v>3.3534574508666992</v>
      </c>
      <c r="G14" s="52">
        <v>4.0212163925170898</v>
      </c>
    </row>
    <row r="15" spans="1:7" x14ac:dyDescent="0.2">
      <c r="A15" s="47" t="s">
        <v>293</v>
      </c>
      <c r="B15" s="89">
        <v>0.64157915115356445</v>
      </c>
      <c r="C15" s="53">
        <v>0.38217198848724365</v>
      </c>
      <c r="D15" s="53">
        <v>0.90004056692123413</v>
      </c>
      <c r="E15" s="53">
        <v>0.42660745978355408</v>
      </c>
      <c r="F15" s="53">
        <v>0.27695319056510925</v>
      </c>
      <c r="G15" s="53">
        <v>0.45328378677368164</v>
      </c>
    </row>
    <row r="17" spans="1:7" x14ac:dyDescent="0.2">
      <c r="A17" s="194" t="s">
        <v>6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</row>
    <row r="18" spans="1:7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</row>
    <row r="19" spans="1:7" x14ac:dyDescent="0.2">
      <c r="A19" s="46" t="s">
        <v>205</v>
      </c>
      <c r="B19" s="67">
        <v>0.996</v>
      </c>
      <c r="C19" s="54">
        <v>0.996</v>
      </c>
      <c r="D19" s="54">
        <v>0.996</v>
      </c>
      <c r="E19" s="54">
        <v>0.996</v>
      </c>
      <c r="F19" s="67">
        <v>0.996</v>
      </c>
      <c r="G19" s="54">
        <v>0.996</v>
      </c>
    </row>
    <row r="20" spans="1:7" x14ac:dyDescent="0.2">
      <c r="A20" s="36" t="s">
        <v>204</v>
      </c>
      <c r="B20" s="110">
        <v>-3.512</v>
      </c>
      <c r="C20" s="166">
        <v>-3.512</v>
      </c>
      <c r="D20" s="166">
        <v>-3.512</v>
      </c>
      <c r="E20" s="166">
        <v>-3.512</v>
      </c>
      <c r="F20" s="110">
        <v>-3.512</v>
      </c>
      <c r="G20" s="166">
        <v>-3.512</v>
      </c>
    </row>
    <row r="21" spans="1:7" x14ac:dyDescent="0.2">
      <c r="A21" s="36" t="s">
        <v>301</v>
      </c>
      <c r="B21" s="169">
        <v>32.70615367889404</v>
      </c>
      <c r="C21" s="52">
        <v>32.70615367889404</v>
      </c>
      <c r="D21" s="52">
        <v>32.70615367889404</v>
      </c>
      <c r="E21" s="52">
        <v>32.70615367889404</v>
      </c>
      <c r="F21" s="52">
        <v>32.70615367889404</v>
      </c>
      <c r="G21" s="52">
        <v>32.70615367889404</v>
      </c>
    </row>
    <row r="22" spans="1:7" x14ac:dyDescent="0.2">
      <c r="A22" s="37" t="s">
        <v>300</v>
      </c>
      <c r="B22" s="170">
        <f>10^(-1/B20)-1</f>
        <v>0.92636261373130102</v>
      </c>
      <c r="C22" s="170">
        <f t="shared" ref="C22:G22" si="2">10^(-1/C20)-1</f>
        <v>0.92636261373130102</v>
      </c>
      <c r="D22" s="170">
        <f t="shared" si="2"/>
        <v>0.92636261373130102</v>
      </c>
      <c r="E22" s="170">
        <f t="shared" si="2"/>
        <v>0.92636261373130102</v>
      </c>
      <c r="F22" s="170">
        <f t="shared" si="2"/>
        <v>0.92636261373130102</v>
      </c>
      <c r="G22" s="171">
        <f t="shared" si="2"/>
        <v>0.92636261373130102</v>
      </c>
    </row>
    <row r="23" spans="1:7" x14ac:dyDescent="0.2">
      <c r="A23" s="50" t="s">
        <v>5</v>
      </c>
      <c r="B23" s="78">
        <f t="shared" ref="B23:G23" si="3">B28/B25/1.44</f>
        <v>3.5283795328895778E-2</v>
      </c>
      <c r="C23" s="78">
        <f t="shared" si="3"/>
        <v>3.0092614998386988E-2</v>
      </c>
      <c r="D23" s="78">
        <f t="shared" si="3"/>
        <v>2.4498647266410278E-2</v>
      </c>
      <c r="E23" s="78">
        <f t="shared" si="3"/>
        <v>9.2130993908118453E-3</v>
      </c>
      <c r="F23" s="78">
        <f t="shared" si="3"/>
        <v>2.8203004991902769E-2</v>
      </c>
      <c r="G23" s="78">
        <f t="shared" si="3"/>
        <v>1.5428926184927061E-2</v>
      </c>
    </row>
    <row r="24" spans="1:7" x14ac:dyDescent="0.2">
      <c r="A24" s="66" t="s">
        <v>302</v>
      </c>
      <c r="B24" s="88">
        <v>25.913698478221654</v>
      </c>
      <c r="C24" s="74">
        <v>25.913698477755293</v>
      </c>
      <c r="D24" s="74">
        <v>25.832048650696013</v>
      </c>
      <c r="E24" s="74">
        <v>25.832048650696013</v>
      </c>
      <c r="F24" s="74">
        <v>25.87919241215922</v>
      </c>
      <c r="G24" s="74">
        <v>25.87919241215922</v>
      </c>
    </row>
    <row r="25" spans="1:7" x14ac:dyDescent="0.2">
      <c r="A25" s="165" t="s">
        <v>209</v>
      </c>
      <c r="B25" s="169">
        <v>85.915275573730469</v>
      </c>
      <c r="C25" s="52">
        <v>85.915275600000001</v>
      </c>
      <c r="D25" s="52">
        <v>90.639854431152344</v>
      </c>
      <c r="E25" s="52">
        <v>90.639854431152344</v>
      </c>
      <c r="F25" s="52">
        <v>87.881118774414062</v>
      </c>
      <c r="G25" s="52">
        <v>87.881118774414062</v>
      </c>
    </row>
    <row r="26" spans="1:7" x14ac:dyDescent="0.2">
      <c r="A26" s="165" t="s">
        <v>304</v>
      </c>
      <c r="B26" s="169">
        <v>3.0156373977661133</v>
      </c>
      <c r="C26" s="52">
        <v>3.0156374000000001</v>
      </c>
      <c r="D26" s="52">
        <v>1.2436732053756714</v>
      </c>
      <c r="E26" s="52">
        <v>1.2436732053756714</v>
      </c>
      <c r="F26" s="52">
        <v>2.9213955402374268</v>
      </c>
      <c r="G26" s="52">
        <v>2.9213955402374268</v>
      </c>
    </row>
    <row r="27" spans="1:7" x14ac:dyDescent="0.2">
      <c r="A27" s="168" t="s">
        <v>303</v>
      </c>
      <c r="B27" s="184">
        <v>30.458444972765822</v>
      </c>
      <c r="C27" s="75">
        <v>30.701178135392492</v>
      </c>
      <c r="D27" s="75">
        <v>30.933212506632351</v>
      </c>
      <c r="E27" s="75">
        <v>32.424886562149432</v>
      </c>
      <c r="F27" s="75">
        <v>30.765585950356328</v>
      </c>
      <c r="G27" s="75">
        <v>31.685588356976382</v>
      </c>
    </row>
    <row r="28" spans="1:7" x14ac:dyDescent="0.2">
      <c r="A28" s="165" t="s">
        <v>206</v>
      </c>
      <c r="B28" s="169">
        <v>4.3652404785156254</v>
      </c>
      <c r="C28" s="52">
        <v>3.7229980480000004</v>
      </c>
      <c r="D28" s="52">
        <v>3.1975975036621094</v>
      </c>
      <c r="E28" s="52">
        <v>1.2025065422058105</v>
      </c>
      <c r="F28" s="52">
        <v>3.5690567493438721</v>
      </c>
      <c r="G28" s="52">
        <v>1.952512264251709</v>
      </c>
    </row>
    <row r="29" spans="1:7" x14ac:dyDescent="0.2">
      <c r="A29" s="47" t="s">
        <v>293</v>
      </c>
      <c r="B29" s="89">
        <v>0.43853602409362796</v>
      </c>
      <c r="C29" s="53">
        <v>0.60900025600000007</v>
      </c>
      <c r="D29" s="53">
        <v>0.89501345157623291</v>
      </c>
      <c r="E29" s="53">
        <v>0.31914007663726807</v>
      </c>
      <c r="F29" s="53">
        <v>1.4219824075698853</v>
      </c>
      <c r="G29" s="53">
        <v>0.57486647367477417</v>
      </c>
    </row>
    <row r="31" spans="1:7" x14ac:dyDescent="0.2">
      <c r="A31" s="190" t="s">
        <v>289</v>
      </c>
      <c r="B31" s="192" t="s">
        <v>10</v>
      </c>
      <c r="C31" s="193"/>
      <c r="D31" s="192" t="s">
        <v>11</v>
      </c>
      <c r="E31" s="193"/>
    </row>
    <row r="32" spans="1:7" x14ac:dyDescent="0.2">
      <c r="A32" s="191"/>
      <c r="B32" s="13" t="s">
        <v>3</v>
      </c>
      <c r="C32" s="56" t="s">
        <v>4</v>
      </c>
      <c r="D32" s="25" t="s">
        <v>3</v>
      </c>
      <c r="E32" s="56" t="s">
        <v>4</v>
      </c>
    </row>
    <row r="33" spans="1:7" x14ac:dyDescent="0.2">
      <c r="A33" s="2" t="s">
        <v>2</v>
      </c>
      <c r="B33" s="154">
        <f>AVERAGE(B9,D9,F9)</f>
        <v>2.5750120273734512E-2</v>
      </c>
      <c r="C33" s="154">
        <f>AVERAGE(C9,E9,G9)</f>
        <v>1.8718482565646958E-2</v>
      </c>
      <c r="D33" s="154">
        <f>STDEV(B9,D9,F9)/SQRT(COUNT(B9,D9,F9))</f>
        <v>1.9713622001227564E-3</v>
      </c>
      <c r="E33" s="154">
        <f>STDEV(C9,E9,G9)/SQRT(COUNT(C9,E9,G9))</f>
        <v>5.5721264329793557E-3</v>
      </c>
    </row>
    <row r="34" spans="1:7" x14ac:dyDescent="0.2">
      <c r="A34" s="4" t="s">
        <v>6</v>
      </c>
      <c r="B34" s="154">
        <f>AVERAGE(B23,D23,F23)</f>
        <v>2.9328482529069611E-2</v>
      </c>
      <c r="C34" s="154">
        <f>AVERAGE(C23,E23,G23)</f>
        <v>1.8244880191375299E-2</v>
      </c>
      <c r="D34" s="154">
        <f>STDEV(B23,D23,F23)/SQRT(COUNT(B23,D23,F23))</f>
        <v>3.1638520534012509E-3</v>
      </c>
      <c r="E34" s="154">
        <f>STDEV(C23,E23,G23)/SQRT(COUNT(C23,E23,G23))</f>
        <v>6.1896618304655808E-3</v>
      </c>
    </row>
    <row r="36" spans="1:7" x14ac:dyDescent="0.2">
      <c r="A36" s="188" t="s">
        <v>264</v>
      </c>
      <c r="B36" s="189"/>
      <c r="D36"/>
      <c r="E36"/>
      <c r="F36"/>
      <c r="G36"/>
    </row>
    <row r="37" spans="1:7" ht="17" thickBot="1" x14ac:dyDescent="0.25">
      <c r="A37" s="8"/>
      <c r="B37" s="86" t="s">
        <v>13</v>
      </c>
      <c r="D37"/>
      <c r="E37"/>
      <c r="F37"/>
      <c r="G37"/>
    </row>
    <row r="38" spans="1:7" x14ac:dyDescent="0.2">
      <c r="A38" s="11" t="s">
        <v>14</v>
      </c>
      <c r="B38" s="114">
        <f>_xlfn.T.TEST(_xlfn.VSTACK(B9,D9,F9),_xlfn.VSTACK(B23,D23,F23),2,2)</f>
        <v>0.39145413610676139</v>
      </c>
      <c r="D38"/>
      <c r="E38"/>
      <c r="F38"/>
      <c r="G38"/>
    </row>
    <row r="39" spans="1:7" x14ac:dyDescent="0.2">
      <c r="C39"/>
      <c r="D39"/>
      <c r="E39"/>
      <c r="F39"/>
      <c r="G39"/>
    </row>
    <row r="40" spans="1:7" x14ac:dyDescent="0.2">
      <c r="C40"/>
      <c r="D40"/>
      <c r="E40"/>
      <c r="F40"/>
      <c r="G40"/>
    </row>
    <row r="41" spans="1:7" x14ac:dyDescent="0.2">
      <c r="C41"/>
      <c r="D41"/>
      <c r="E41"/>
      <c r="F41"/>
      <c r="G41"/>
    </row>
  </sheetData>
  <mergeCells count="13">
    <mergeCell ref="A36:B36"/>
    <mergeCell ref="A31:A32"/>
    <mergeCell ref="B31:C31"/>
    <mergeCell ref="D31:E31"/>
    <mergeCell ref="A17:A18"/>
    <mergeCell ref="B17:C17"/>
    <mergeCell ref="D17:E17"/>
    <mergeCell ref="F17:G17"/>
    <mergeCell ref="A2:G2"/>
    <mergeCell ref="A3:A4"/>
    <mergeCell ref="B3:C3"/>
    <mergeCell ref="D3:E3"/>
    <mergeCell ref="F3:G3"/>
  </mergeCells>
  <phoneticPr fontId="7"/>
  <pageMargins left="0.7" right="0.7" top="0.75" bottom="0.75" header="0.3" footer="0.3"/>
  <pageSetup paperSize="9"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250-0BD0-4B4C-9F60-B6E4EBA90DE6}">
  <dimension ref="A1:G38"/>
  <sheetViews>
    <sheetView workbookViewId="0"/>
  </sheetViews>
  <sheetFormatPr baseColWidth="10" defaultColWidth="11" defaultRowHeight="16" x14ac:dyDescent="0.2"/>
  <cols>
    <col min="1" max="1" width="24.1640625" customWidth="1"/>
    <col min="2" max="2" width="10.33203125" bestFit="1" customWidth="1"/>
    <col min="3" max="3" width="11.1640625" bestFit="1" customWidth="1"/>
    <col min="4" max="4" width="10.33203125" bestFit="1" customWidth="1"/>
    <col min="5" max="5" width="11.1640625" bestFit="1" customWidth="1"/>
    <col min="6" max="6" width="10.33203125" bestFit="1" customWidth="1"/>
    <col min="7" max="7" width="11.1640625" bestFit="1" customWidth="1"/>
  </cols>
  <sheetData>
    <row r="1" spans="1:7" x14ac:dyDescent="0.2">
      <c r="A1" s="3" t="s">
        <v>220</v>
      </c>
      <c r="B1" s="1"/>
      <c r="C1" s="1"/>
      <c r="D1" s="1"/>
      <c r="E1" s="1"/>
      <c r="F1" s="1"/>
      <c r="G1" s="1"/>
    </row>
    <row r="2" spans="1:7" x14ac:dyDescent="0.2">
      <c r="A2" s="196" t="s">
        <v>200</v>
      </c>
      <c r="B2" s="196"/>
      <c r="C2" s="196"/>
      <c r="D2" s="196"/>
      <c r="E2" s="196"/>
      <c r="F2" s="196"/>
      <c r="G2" s="196"/>
    </row>
    <row r="3" spans="1:7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</row>
    <row r="4" spans="1:7" x14ac:dyDescent="0.2">
      <c r="A4" s="198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</row>
    <row r="5" spans="1:7" x14ac:dyDescent="0.2">
      <c r="A5" s="46" t="s">
        <v>313</v>
      </c>
      <c r="B5" s="67">
        <v>0.999</v>
      </c>
      <c r="C5" s="54">
        <v>0.999</v>
      </c>
      <c r="D5" s="54">
        <v>0.999</v>
      </c>
      <c r="E5" s="54">
        <v>0.999</v>
      </c>
      <c r="F5" s="67">
        <v>0.999</v>
      </c>
      <c r="G5" s="54">
        <v>0.999</v>
      </c>
    </row>
    <row r="6" spans="1:7" x14ac:dyDescent="0.2">
      <c r="A6" s="36" t="s">
        <v>314</v>
      </c>
      <c r="B6" s="110">
        <v>-3.2530000000000001</v>
      </c>
      <c r="C6" s="166">
        <v>-3.2530000000000001</v>
      </c>
      <c r="D6" s="166">
        <v>-3.2530000000000001</v>
      </c>
      <c r="E6" s="166">
        <v>-3.2530000000000001</v>
      </c>
      <c r="F6" s="110">
        <v>-3.2530000000000001</v>
      </c>
      <c r="G6" s="166">
        <v>-3.2530000000000001</v>
      </c>
    </row>
    <row r="7" spans="1:7" x14ac:dyDescent="0.2">
      <c r="A7" s="36" t="s">
        <v>301</v>
      </c>
      <c r="B7" s="169">
        <v>31.283318201700848</v>
      </c>
      <c r="C7" s="52">
        <v>31.283318201700848</v>
      </c>
      <c r="D7" s="52">
        <v>31.283318201700848</v>
      </c>
      <c r="E7" s="52">
        <v>31.283318201700848</v>
      </c>
      <c r="F7" s="52">
        <v>31.283318201700848</v>
      </c>
      <c r="G7" s="52">
        <v>31.283318201700848</v>
      </c>
    </row>
    <row r="8" spans="1:7" x14ac:dyDescent="0.2">
      <c r="A8" s="37" t="s">
        <v>300</v>
      </c>
      <c r="B8" s="170">
        <f>10^(-1/B6)-1</f>
        <v>1.0295910821154162</v>
      </c>
      <c r="C8" s="170">
        <f t="shared" ref="C8:G8" si="0">10^(-1/C6)-1</f>
        <v>1.0295910821154162</v>
      </c>
      <c r="D8" s="170">
        <f t="shared" si="0"/>
        <v>1.0295910821154162</v>
      </c>
      <c r="E8" s="170">
        <f t="shared" si="0"/>
        <v>1.0295910821154162</v>
      </c>
      <c r="F8" s="170">
        <f t="shared" si="0"/>
        <v>1.0295910821154162</v>
      </c>
      <c r="G8" s="171">
        <f t="shared" si="0"/>
        <v>1.0295910821154162</v>
      </c>
    </row>
    <row r="9" spans="1:7" x14ac:dyDescent="0.2">
      <c r="A9" s="50" t="s">
        <v>5</v>
      </c>
      <c r="B9" s="78">
        <f t="shared" ref="B9:G9" si="1">B14/B11/1.44</f>
        <v>0.62313023436880621</v>
      </c>
      <c r="C9" s="78">
        <f t="shared" si="1"/>
        <v>6.1787474654713202E-2</v>
      </c>
      <c r="D9" s="78">
        <f t="shared" si="1"/>
        <v>1.4398066799944595</v>
      </c>
      <c r="E9" s="78">
        <f t="shared" si="1"/>
        <v>0.12288489490490537</v>
      </c>
      <c r="F9" s="78">
        <f t="shared" si="1"/>
        <v>1.3205605127088484</v>
      </c>
      <c r="G9" s="78">
        <f t="shared" si="1"/>
        <v>1.6851746048561544E-2</v>
      </c>
    </row>
    <row r="10" spans="1:7" x14ac:dyDescent="0.2">
      <c r="A10" s="66" t="s">
        <v>302</v>
      </c>
      <c r="B10" s="88">
        <v>25.971925931579012</v>
      </c>
      <c r="C10" s="74">
        <v>25.971925931579012</v>
      </c>
      <c r="D10" s="74">
        <v>25.932380776372188</v>
      </c>
      <c r="E10" s="74">
        <v>25.932380776372188</v>
      </c>
      <c r="F10" s="74">
        <v>25.792684591908195</v>
      </c>
      <c r="G10" s="74">
        <v>25.792684591908195</v>
      </c>
    </row>
    <row r="11" spans="1:7" x14ac:dyDescent="0.2">
      <c r="A11" s="165" t="s">
        <v>209</v>
      </c>
      <c r="B11" s="169">
        <v>42.930641174316406</v>
      </c>
      <c r="C11" s="52">
        <v>42.930641174316406</v>
      </c>
      <c r="D11" s="52">
        <v>44.149307250976562</v>
      </c>
      <c r="E11" s="52">
        <v>44.149307250976562</v>
      </c>
      <c r="F11" s="52">
        <v>48.737998962402344</v>
      </c>
      <c r="G11" s="52">
        <v>48.737998962402344</v>
      </c>
    </row>
    <row r="12" spans="1:7" x14ac:dyDescent="0.2">
      <c r="A12" s="165" t="s">
        <v>304</v>
      </c>
      <c r="B12" s="169">
        <v>3.0182619094848633</v>
      </c>
      <c r="C12" s="52">
        <v>3.0182619094848633</v>
      </c>
      <c r="D12" s="52">
        <v>1.7367711067199707</v>
      </c>
      <c r="E12" s="52">
        <v>1.7367711067199707</v>
      </c>
      <c r="F12" s="52">
        <v>1.7060801982879639</v>
      </c>
      <c r="G12" s="52">
        <v>1.7060801982879639</v>
      </c>
    </row>
    <row r="13" spans="1:7" x14ac:dyDescent="0.2">
      <c r="A13" s="168" t="s">
        <v>303</v>
      </c>
      <c r="B13" s="184">
        <v>26.125007830981978</v>
      </c>
      <c r="C13" s="75">
        <v>29.389973596164541</v>
      </c>
      <c r="D13" s="75">
        <v>24.902264078561437</v>
      </c>
      <c r="E13" s="75">
        <v>28.379088961301111</v>
      </c>
      <c r="F13" s="75">
        <v>24.884704632797821</v>
      </c>
      <c r="G13" s="75">
        <v>31.046255526558141</v>
      </c>
    </row>
    <row r="14" spans="1:7" x14ac:dyDescent="0.2">
      <c r="A14" s="165" t="s">
        <v>315</v>
      </c>
      <c r="B14" s="169">
        <v>38.521987915039062</v>
      </c>
      <c r="C14" s="52">
        <v>3.819709300994873</v>
      </c>
      <c r="D14" s="52">
        <v>91.535713195800781</v>
      </c>
      <c r="E14" s="52">
        <v>7.8124074935913086</v>
      </c>
      <c r="F14" s="52">
        <v>92.680526733398438</v>
      </c>
      <c r="G14" s="52">
        <v>1.1827013492584229</v>
      </c>
    </row>
    <row r="15" spans="1:7" x14ac:dyDescent="0.2">
      <c r="A15" s="47" t="s">
        <v>293</v>
      </c>
      <c r="B15" s="89">
        <v>0.9865761399269104</v>
      </c>
      <c r="C15" s="53">
        <v>1.1029376983642578</v>
      </c>
      <c r="D15" s="53">
        <v>37.148784637451172</v>
      </c>
      <c r="E15" s="53">
        <v>2.9358243942260742</v>
      </c>
      <c r="F15" s="53">
        <v>2.6571693420410156</v>
      </c>
      <c r="G15" s="53">
        <v>9.9064484238624573E-2</v>
      </c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94" t="s">
        <v>6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</row>
    <row r="18" spans="1:7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</row>
    <row r="19" spans="1:7" x14ac:dyDescent="0.2">
      <c r="A19" s="46" t="s">
        <v>313</v>
      </c>
      <c r="B19" s="67">
        <v>0.999</v>
      </c>
      <c r="C19" s="54">
        <v>0.999</v>
      </c>
      <c r="D19" s="54">
        <v>0.999</v>
      </c>
      <c r="E19" s="54">
        <v>0.999</v>
      </c>
      <c r="F19" s="67">
        <v>0.999</v>
      </c>
      <c r="G19" s="54">
        <v>0.999</v>
      </c>
    </row>
    <row r="20" spans="1:7" x14ac:dyDescent="0.2">
      <c r="A20" s="36" t="s">
        <v>314</v>
      </c>
      <c r="B20" s="110">
        <v>-3.2530000000000001</v>
      </c>
      <c r="C20" s="166">
        <v>-3.2530000000000001</v>
      </c>
      <c r="D20" s="166">
        <v>-3.2530000000000001</v>
      </c>
      <c r="E20" s="166">
        <v>-3.2530000000000001</v>
      </c>
      <c r="F20" s="110">
        <v>-3.2530000000000001</v>
      </c>
      <c r="G20" s="166">
        <v>-3.2530000000000001</v>
      </c>
    </row>
    <row r="21" spans="1:7" x14ac:dyDescent="0.2">
      <c r="A21" s="36" t="s">
        <v>301</v>
      </c>
      <c r="B21" s="169">
        <v>31.283318201700848</v>
      </c>
      <c r="C21" s="52">
        <v>31.283318201700848</v>
      </c>
      <c r="D21" s="52">
        <v>31.283318201700848</v>
      </c>
      <c r="E21" s="52">
        <v>31.283318201700848</v>
      </c>
      <c r="F21" s="52">
        <v>31.283318201700848</v>
      </c>
      <c r="G21" s="52">
        <v>31.283318201700848</v>
      </c>
    </row>
    <row r="22" spans="1:7" x14ac:dyDescent="0.2">
      <c r="A22" s="37" t="s">
        <v>300</v>
      </c>
      <c r="B22" s="170">
        <f>10^(-1/B20)-1</f>
        <v>1.0295910821154162</v>
      </c>
      <c r="C22" s="170">
        <f t="shared" ref="C22:G22" si="2">10^(-1/C20)-1</f>
        <v>1.0295910821154162</v>
      </c>
      <c r="D22" s="170">
        <f t="shared" si="2"/>
        <v>1.0295910821154162</v>
      </c>
      <c r="E22" s="170">
        <f t="shared" si="2"/>
        <v>1.0295910821154162</v>
      </c>
      <c r="F22" s="170">
        <f t="shared" si="2"/>
        <v>1.0295910821154162</v>
      </c>
      <c r="G22" s="171">
        <f t="shared" si="2"/>
        <v>1.0295910821154162</v>
      </c>
    </row>
    <row r="23" spans="1:7" x14ac:dyDescent="0.2">
      <c r="A23" s="50" t="s">
        <v>5</v>
      </c>
      <c r="B23" s="78">
        <f t="shared" ref="B23:G23" si="3">B28/B25/1.44</f>
        <v>0.90790757104783326</v>
      </c>
      <c r="C23" s="78">
        <f t="shared" si="3"/>
        <v>3.5706936685598774E-2</v>
      </c>
      <c r="D23" s="78">
        <f t="shared" si="3"/>
        <v>1.3013901882624055</v>
      </c>
      <c r="E23" s="78">
        <f t="shared" si="3"/>
        <v>5.9624475997141387E-2</v>
      </c>
      <c r="F23" s="78">
        <f t="shared" si="3"/>
        <v>1.678178270570182</v>
      </c>
      <c r="G23" s="78">
        <f t="shared" si="3"/>
        <v>0.13562883854100405</v>
      </c>
    </row>
    <row r="24" spans="1:7" x14ac:dyDescent="0.2">
      <c r="A24" s="66" t="s">
        <v>302</v>
      </c>
      <c r="B24" s="88">
        <v>24.429796488541324</v>
      </c>
      <c r="C24" s="74">
        <v>24.429796488541324</v>
      </c>
      <c r="D24" s="74">
        <v>25.864810951387106</v>
      </c>
      <c r="E24" s="74">
        <v>25.864810951387106</v>
      </c>
      <c r="F24" s="74">
        <v>25.735461471476899</v>
      </c>
      <c r="G24" s="74">
        <v>25.735461471476899</v>
      </c>
    </row>
    <row r="25" spans="1:7" x14ac:dyDescent="0.2">
      <c r="A25" s="165" t="s">
        <v>209</v>
      </c>
      <c r="B25" s="169">
        <v>127.88839721679688</v>
      </c>
      <c r="C25" s="52">
        <v>127.88839721679688</v>
      </c>
      <c r="D25" s="52">
        <v>46.312202453613281</v>
      </c>
      <c r="E25" s="52">
        <v>46.312202453613281</v>
      </c>
      <c r="F25" s="52">
        <v>50.752632141113281</v>
      </c>
      <c r="G25" s="52">
        <v>50.752632141113281</v>
      </c>
    </row>
    <row r="26" spans="1:7" x14ac:dyDescent="0.2">
      <c r="A26" s="165" t="s">
        <v>304</v>
      </c>
      <c r="B26" s="169">
        <v>6.6958651542663574</v>
      </c>
      <c r="C26" s="52">
        <v>6.6958651542663574</v>
      </c>
      <c r="D26" s="52">
        <v>0.74774849414825439</v>
      </c>
      <c r="E26" s="52">
        <v>0.74774849414825439</v>
      </c>
      <c r="F26" s="52">
        <v>2.3249711990356445</v>
      </c>
      <c r="G26" s="52">
        <v>2.3249711990356445</v>
      </c>
    </row>
    <row r="27" spans="1:7" x14ac:dyDescent="0.2">
      <c r="A27" s="168" t="s">
        <v>303</v>
      </c>
      <c r="B27" s="184">
        <v>24.051133854322977</v>
      </c>
      <c r="C27" s="75">
        <v>28.622539115200809</v>
      </c>
      <c r="D27" s="75">
        <v>24.977490075762834</v>
      </c>
      <c r="E27" s="75">
        <v>29.333201621092549</v>
      </c>
      <c r="F27" s="75">
        <v>24.488909966701733</v>
      </c>
      <c r="G27" s="75">
        <v>28.042767089838428</v>
      </c>
    </row>
    <row r="28" spans="1:7" x14ac:dyDescent="0.2">
      <c r="A28" s="165" t="s">
        <v>315</v>
      </c>
      <c r="B28" s="169">
        <v>167.19961547851562</v>
      </c>
      <c r="C28" s="52">
        <v>6.5757641792297363</v>
      </c>
      <c r="D28" s="52">
        <v>86.789154052734375</v>
      </c>
      <c r="E28" s="52">
        <v>3.9763307571411133</v>
      </c>
      <c r="F28" s="52">
        <v>122.64762878417969</v>
      </c>
      <c r="G28" s="52">
        <v>9.9122695922851562</v>
      </c>
    </row>
    <row r="29" spans="1:7" x14ac:dyDescent="0.2">
      <c r="A29" s="47" t="s">
        <v>293</v>
      </c>
      <c r="B29" s="89">
        <v>6.1747221946716309</v>
      </c>
      <c r="C29" s="53">
        <v>0.14271394908428192</v>
      </c>
      <c r="D29" s="53">
        <v>1.7844908237457275</v>
      </c>
      <c r="E29" s="53">
        <v>0.53684026002883911</v>
      </c>
      <c r="F29" s="53">
        <v>20.746883392333984</v>
      </c>
      <c r="G29" s="53">
        <v>0.66031569242477417</v>
      </c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90" t="s">
        <v>288</v>
      </c>
      <c r="B31" s="192" t="s">
        <v>10</v>
      </c>
      <c r="C31" s="193"/>
      <c r="D31" s="192" t="s">
        <v>11</v>
      </c>
      <c r="E31" s="193"/>
      <c r="F31" s="1"/>
      <c r="G31" s="1"/>
    </row>
    <row r="32" spans="1:7" x14ac:dyDescent="0.2">
      <c r="A32" s="191"/>
      <c r="B32" s="98" t="s">
        <v>228</v>
      </c>
      <c r="C32" s="56" t="s">
        <v>4</v>
      </c>
      <c r="D32" s="98" t="s">
        <v>228</v>
      </c>
      <c r="E32" s="56" t="s">
        <v>4</v>
      </c>
      <c r="F32" s="1"/>
      <c r="G32" s="1"/>
    </row>
    <row r="33" spans="1:7" x14ac:dyDescent="0.2">
      <c r="A33" s="2" t="s">
        <v>2</v>
      </c>
      <c r="B33" s="154">
        <f>AVERAGE(B9,D9,F9)</f>
        <v>1.1278324756907046</v>
      </c>
      <c r="C33" s="154">
        <f>AVERAGE(C9,E9,G9)</f>
        <v>6.7174705202726712E-2</v>
      </c>
      <c r="D33" s="154">
        <f>STDEV(B9,D9,F9)/SQRT(COUNT(B9,D9,F9))</f>
        <v>0.25468815991298621</v>
      </c>
      <c r="E33" s="154">
        <f>STDEV(C9,E9,G9)/SQRT(COUNT(C9,E9,G9))</f>
        <v>3.0727424525066514E-2</v>
      </c>
      <c r="F33" s="1"/>
      <c r="G33" s="1"/>
    </row>
    <row r="34" spans="1:7" x14ac:dyDescent="0.2">
      <c r="A34" s="4" t="s">
        <v>6</v>
      </c>
      <c r="B34" s="154">
        <f>AVERAGE(B23,D23,F23)</f>
        <v>1.2958253432934737</v>
      </c>
      <c r="C34" s="154">
        <f>AVERAGE(C23,E23,G23)</f>
        <v>7.6986750407914736E-2</v>
      </c>
      <c r="D34" s="154">
        <f>STDEV(B23,D23,F23)/SQRT(COUNT(B23,D23,F23))</f>
        <v>0.22237540575965076</v>
      </c>
      <c r="E34" s="154">
        <f>STDEV(C23,E23,G23)/SQRT(COUNT(C23,E23,G23))</f>
        <v>3.0122987053835142E-2</v>
      </c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88" t="s">
        <v>265</v>
      </c>
      <c r="B36" s="189"/>
      <c r="C36" s="1"/>
      <c r="D36" s="1"/>
    </row>
    <row r="37" spans="1:7" ht="17" thickBot="1" x14ac:dyDescent="0.25">
      <c r="A37" s="8"/>
      <c r="B37" s="86" t="s">
        <v>13</v>
      </c>
      <c r="C37" s="1"/>
      <c r="D37" s="1"/>
    </row>
    <row r="38" spans="1:7" x14ac:dyDescent="0.2">
      <c r="A38" s="11" t="s">
        <v>14</v>
      </c>
      <c r="B38" s="114">
        <f>_xlfn.T.TEST(_xlfn.VSTACK(B9,D9,F9),_xlfn.VSTACK(B23,D23,F23),2,2)</f>
        <v>0.64535443238556311</v>
      </c>
      <c r="C38" s="1"/>
      <c r="D38" s="1"/>
    </row>
  </sheetData>
  <mergeCells count="13">
    <mergeCell ref="A36:B36"/>
    <mergeCell ref="A17:A18"/>
    <mergeCell ref="B17:C17"/>
    <mergeCell ref="D17:E17"/>
    <mergeCell ref="F17:G17"/>
    <mergeCell ref="A31:A32"/>
    <mergeCell ref="B31:C31"/>
    <mergeCell ref="D31:E31"/>
    <mergeCell ref="A2:G2"/>
    <mergeCell ref="A3:A4"/>
    <mergeCell ref="B3:C3"/>
    <mergeCell ref="D3:E3"/>
    <mergeCell ref="F3:G3"/>
  </mergeCells>
  <phoneticPr fontId="7"/>
  <pageMargins left="0.7" right="0.7" top="0.75" bottom="0.75" header="0.3" footer="0.3"/>
  <pageSetup paperSize="9" orientation="portrait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8F7F-721B-1C44-B42A-E0F46A477DFB}">
  <dimension ref="A1:X59"/>
  <sheetViews>
    <sheetView zoomScaleNormal="100" workbookViewId="0"/>
  </sheetViews>
  <sheetFormatPr baseColWidth="10" defaultRowHeight="16" x14ac:dyDescent="0.2"/>
  <cols>
    <col min="1" max="1" width="19.83203125" bestFit="1" customWidth="1"/>
    <col min="2" max="2" width="14" bestFit="1" customWidth="1"/>
    <col min="3" max="3" width="14.33203125" customWidth="1"/>
    <col min="4" max="4" width="14" bestFit="1" customWidth="1"/>
    <col min="5" max="5" width="7.6640625" bestFit="1" customWidth="1"/>
    <col min="6" max="6" width="14" bestFit="1" customWidth="1"/>
    <col min="7" max="7" width="7.6640625" bestFit="1" customWidth="1"/>
    <col min="9" max="9" width="21.5" customWidth="1"/>
    <col min="10" max="10" width="14" bestFit="1" customWidth="1"/>
    <col min="11" max="11" width="7.6640625" bestFit="1" customWidth="1"/>
    <col min="12" max="12" width="14" bestFit="1" customWidth="1"/>
    <col min="13" max="13" width="13" bestFit="1" customWidth="1"/>
    <col min="14" max="14" width="14" bestFit="1" customWidth="1"/>
    <col min="15" max="15" width="13" bestFit="1" customWidth="1"/>
    <col min="17" max="17" width="21.5" customWidth="1"/>
    <col min="18" max="18" width="15.1640625" bestFit="1" customWidth="1"/>
    <col min="19" max="19" width="13" bestFit="1" customWidth="1"/>
    <col min="20" max="20" width="15.1640625" customWidth="1"/>
    <col min="21" max="21" width="13" bestFit="1" customWidth="1"/>
    <col min="22" max="22" width="15.1640625" bestFit="1" customWidth="1"/>
    <col min="23" max="23" width="13" bestFit="1" customWidth="1"/>
  </cols>
  <sheetData>
    <row r="1" spans="1:24" x14ac:dyDescent="0.2">
      <c r="A1" s="3" t="s">
        <v>194</v>
      </c>
    </row>
    <row r="2" spans="1:24" x14ac:dyDescent="0.2">
      <c r="A2" s="196" t="s">
        <v>0</v>
      </c>
      <c r="B2" s="196"/>
      <c r="C2" s="196"/>
      <c r="D2" s="196"/>
      <c r="E2" s="196"/>
      <c r="F2" s="196"/>
      <c r="G2" s="196"/>
      <c r="H2" s="1"/>
      <c r="I2" s="196" t="s">
        <v>1</v>
      </c>
      <c r="J2" s="196"/>
      <c r="K2" s="196"/>
      <c r="L2" s="196"/>
      <c r="M2" s="196"/>
      <c r="N2" s="196"/>
      <c r="O2" s="196"/>
      <c r="Q2" s="196" t="s">
        <v>18</v>
      </c>
      <c r="R2" s="196"/>
      <c r="S2" s="196"/>
      <c r="T2" s="196"/>
      <c r="U2" s="196"/>
      <c r="V2" s="196"/>
      <c r="W2" s="196"/>
      <c r="X2" s="1"/>
    </row>
    <row r="3" spans="1:24" x14ac:dyDescent="0.2">
      <c r="A3" s="197" t="s">
        <v>2</v>
      </c>
      <c r="B3" s="225" t="s">
        <v>277</v>
      </c>
      <c r="C3" s="226"/>
      <c r="D3" s="192" t="s">
        <v>278</v>
      </c>
      <c r="E3" s="193"/>
      <c r="F3" s="192" t="s">
        <v>279</v>
      </c>
      <c r="G3" s="193"/>
      <c r="H3" s="1"/>
      <c r="I3" s="197" t="s">
        <v>2</v>
      </c>
      <c r="J3" s="225" t="s">
        <v>277</v>
      </c>
      <c r="K3" s="226"/>
      <c r="L3" s="192" t="s">
        <v>278</v>
      </c>
      <c r="M3" s="193"/>
      <c r="N3" s="192" t="s">
        <v>279</v>
      </c>
      <c r="O3" s="193"/>
      <c r="Q3" s="207" t="s">
        <v>2</v>
      </c>
      <c r="R3" s="192" t="s">
        <v>277</v>
      </c>
      <c r="S3" s="193"/>
      <c r="T3" s="192" t="s">
        <v>278</v>
      </c>
      <c r="U3" s="193"/>
      <c r="V3" s="192" t="s">
        <v>279</v>
      </c>
      <c r="W3" s="193"/>
      <c r="X3" s="1"/>
    </row>
    <row r="4" spans="1:24" x14ac:dyDescent="0.2">
      <c r="A4" s="227"/>
      <c r="B4" s="164" t="s">
        <v>201</v>
      </c>
      <c r="C4" s="182" t="s">
        <v>253</v>
      </c>
      <c r="D4" s="164" t="s">
        <v>201</v>
      </c>
      <c r="E4" s="182" t="s">
        <v>253</v>
      </c>
      <c r="F4" s="164" t="s">
        <v>201</v>
      </c>
      <c r="G4" s="182" t="s">
        <v>253</v>
      </c>
      <c r="H4" s="1"/>
      <c r="I4" s="198"/>
      <c r="J4" s="69" t="s">
        <v>201</v>
      </c>
      <c r="K4" s="157" t="s">
        <v>253</v>
      </c>
      <c r="L4" s="69" t="s">
        <v>201</v>
      </c>
      <c r="M4" s="157" t="s">
        <v>253</v>
      </c>
      <c r="N4" s="69" t="s">
        <v>201</v>
      </c>
      <c r="O4" s="157" t="s">
        <v>253</v>
      </c>
      <c r="Q4" s="207"/>
      <c r="R4" s="69" t="s">
        <v>219</v>
      </c>
      <c r="S4" s="157" t="s">
        <v>253</v>
      </c>
      <c r="T4" s="69" t="s">
        <v>219</v>
      </c>
      <c r="U4" s="157" t="s">
        <v>253</v>
      </c>
      <c r="V4" s="69" t="s">
        <v>219</v>
      </c>
      <c r="W4" s="157" t="s">
        <v>253</v>
      </c>
      <c r="X4" s="1"/>
    </row>
    <row r="5" spans="1:24" x14ac:dyDescent="0.2">
      <c r="A5" s="230" t="s">
        <v>205</v>
      </c>
      <c r="B5" s="67">
        <v>0.998</v>
      </c>
      <c r="C5" s="55">
        <v>0.998</v>
      </c>
      <c r="D5" s="67">
        <v>0.998</v>
      </c>
      <c r="E5" s="55">
        <v>0.998</v>
      </c>
      <c r="F5" s="67">
        <v>0.998</v>
      </c>
      <c r="G5" s="55">
        <v>0.998</v>
      </c>
      <c r="H5" s="1"/>
      <c r="I5" s="230" t="s">
        <v>205</v>
      </c>
      <c r="J5" s="67">
        <v>0.996</v>
      </c>
      <c r="K5" s="55">
        <v>0.996</v>
      </c>
      <c r="L5" s="67">
        <v>0.999</v>
      </c>
      <c r="M5" s="55">
        <v>0.999</v>
      </c>
      <c r="N5" s="67">
        <v>0.999</v>
      </c>
      <c r="O5" s="55">
        <v>0.999</v>
      </c>
      <c r="Q5" s="230" t="s">
        <v>205</v>
      </c>
      <c r="R5" s="67">
        <v>0.998</v>
      </c>
      <c r="S5" s="55">
        <v>0.998</v>
      </c>
      <c r="T5" s="67">
        <v>0.997</v>
      </c>
      <c r="U5" s="55">
        <v>0.997</v>
      </c>
      <c r="V5" s="67">
        <v>0.996</v>
      </c>
      <c r="W5" s="55">
        <v>0.996</v>
      </c>
      <c r="X5" s="1"/>
    </row>
    <row r="6" spans="1:24" x14ac:dyDescent="0.2">
      <c r="A6" s="165" t="s">
        <v>204</v>
      </c>
      <c r="B6" s="110">
        <v>-3.306</v>
      </c>
      <c r="C6" s="180">
        <v>-3.306</v>
      </c>
      <c r="D6" s="110">
        <v>-3.323</v>
      </c>
      <c r="E6" s="180">
        <v>-3.323</v>
      </c>
      <c r="F6" s="110">
        <v>-3.323</v>
      </c>
      <c r="G6" s="180">
        <v>-3.323</v>
      </c>
      <c r="H6" s="1"/>
      <c r="I6" s="165" t="s">
        <v>204</v>
      </c>
      <c r="J6" s="110">
        <v>-3.3519999999999999</v>
      </c>
      <c r="K6" s="180">
        <v>-3.3519999999999999</v>
      </c>
      <c r="L6" s="110">
        <v>-3.2570000000000001</v>
      </c>
      <c r="M6" s="180">
        <v>-3.2570000000000001</v>
      </c>
      <c r="N6" s="110">
        <v>-3.2570000000000001</v>
      </c>
      <c r="O6" s="180">
        <v>-3.2570000000000001</v>
      </c>
      <c r="Q6" s="165" t="s">
        <v>204</v>
      </c>
      <c r="R6" s="110">
        <v>-3.4119999999999999</v>
      </c>
      <c r="S6" s="180">
        <v>-3.4119999999999999</v>
      </c>
      <c r="T6" s="110">
        <v>-3.2210000000000001</v>
      </c>
      <c r="U6" s="180">
        <v>-3.2210000000000001</v>
      </c>
      <c r="V6" s="110">
        <v>-3.2839999999999998</v>
      </c>
      <c r="W6" s="180">
        <v>-3.2839999999999998</v>
      </c>
      <c r="X6" s="1"/>
    </row>
    <row r="7" spans="1:24" x14ac:dyDescent="0.2">
      <c r="A7" s="165" t="s">
        <v>301</v>
      </c>
      <c r="B7" s="169">
        <v>27.648069190979005</v>
      </c>
      <c r="C7" s="181">
        <v>27.648069190979005</v>
      </c>
      <c r="D7" s="169">
        <v>27.265935707092286</v>
      </c>
      <c r="E7" s="181">
        <v>27.265935707092286</v>
      </c>
      <c r="F7" s="169">
        <v>27.265935707092286</v>
      </c>
      <c r="G7" s="181">
        <v>27.265935707092286</v>
      </c>
      <c r="H7" s="1"/>
      <c r="I7" s="165" t="s">
        <v>301</v>
      </c>
      <c r="J7" s="169">
        <v>27.49389476776123</v>
      </c>
      <c r="K7" s="181">
        <v>27.49389476776123</v>
      </c>
      <c r="L7" s="169">
        <v>26.535483551025397</v>
      </c>
      <c r="M7" s="181">
        <v>26.535483551025397</v>
      </c>
      <c r="N7" s="169">
        <v>26.535483551025397</v>
      </c>
      <c r="O7" s="181">
        <v>26.535483551025397</v>
      </c>
      <c r="Q7" s="165" t="s">
        <v>301</v>
      </c>
      <c r="R7" s="169">
        <v>33.212169265747065</v>
      </c>
      <c r="S7" s="181">
        <v>33.212169265747065</v>
      </c>
      <c r="T7" s="169">
        <v>29.666670227050773</v>
      </c>
      <c r="U7" s="181">
        <v>29.666670227050773</v>
      </c>
      <c r="V7" s="169">
        <v>30.688567352294925</v>
      </c>
      <c r="W7" s="181">
        <v>30.688567352294925</v>
      </c>
      <c r="X7" s="1"/>
    </row>
    <row r="8" spans="1:24" x14ac:dyDescent="0.2">
      <c r="A8" s="47" t="s">
        <v>300</v>
      </c>
      <c r="B8" s="170">
        <f t="shared" ref="B8:C8" si="0">10^(-1/B6)-1</f>
        <v>1.0066902418101149</v>
      </c>
      <c r="C8" s="173">
        <f t="shared" si="0"/>
        <v>1.0066902418101149</v>
      </c>
      <c r="D8" s="170">
        <f t="shared" ref="D8:E8" si="1">10^(-1/D6)-1</f>
        <v>0.99955287092947742</v>
      </c>
      <c r="E8" s="173">
        <f t="shared" si="1"/>
        <v>0.99955287092947742</v>
      </c>
      <c r="F8" s="170">
        <f t="shared" ref="F8:G8" si="2">10^(-1/F6)-1</f>
        <v>0.99955287092947742</v>
      </c>
      <c r="G8" s="173">
        <f t="shared" si="2"/>
        <v>0.99955287092947742</v>
      </c>
      <c r="H8" s="1"/>
      <c r="I8" s="47" t="s">
        <v>300</v>
      </c>
      <c r="J8" s="170">
        <f t="shared" ref="J8:K8" si="3">10^(-1/J6)-1</f>
        <v>0.98760168206849919</v>
      </c>
      <c r="K8" s="173">
        <f t="shared" si="3"/>
        <v>0.98760168206849919</v>
      </c>
      <c r="L8" s="170">
        <f t="shared" ref="L8:M8" si="4">10^(-1/L6)-1</f>
        <v>1.0278275082680572</v>
      </c>
      <c r="M8" s="173">
        <f t="shared" si="4"/>
        <v>1.0278275082680572</v>
      </c>
      <c r="N8" s="170">
        <f t="shared" ref="N8:O8" si="5">10^(-1/N6)-1</f>
        <v>1.0278275082680572</v>
      </c>
      <c r="O8" s="173">
        <f t="shared" si="5"/>
        <v>1.0278275082680572</v>
      </c>
      <c r="Q8" s="47" t="s">
        <v>300</v>
      </c>
      <c r="R8" s="170">
        <f>10^(-1/R6)-1</f>
        <v>0.96373660491604696</v>
      </c>
      <c r="S8" s="173">
        <f>10^(-1/S6)-1</f>
        <v>0.96373660491604696</v>
      </c>
      <c r="T8" s="170">
        <f t="shared" ref="T8:U8" si="6">10^(-1/T6)-1</f>
        <v>1.0439138627828117</v>
      </c>
      <c r="U8" s="173">
        <f t="shared" si="6"/>
        <v>1.0439138627828117</v>
      </c>
      <c r="V8" s="170">
        <f t="shared" ref="V8:W8" si="7">10^(-1/V6)-1</f>
        <v>1.0160750691019795</v>
      </c>
      <c r="W8" s="173">
        <f t="shared" si="7"/>
        <v>1.0160750691019795</v>
      </c>
      <c r="X8" s="1"/>
    </row>
    <row r="9" spans="1:24" x14ac:dyDescent="0.2">
      <c r="A9" s="230" t="s">
        <v>305</v>
      </c>
      <c r="B9" s="169">
        <v>27.042873253624965</v>
      </c>
      <c r="C9" s="181">
        <v>34.905476825664564</v>
      </c>
      <c r="D9" s="169">
        <v>26.557786219602445</v>
      </c>
      <c r="E9" s="181">
        <v>35.935233109787504</v>
      </c>
      <c r="F9" s="169">
        <v>26.488793915917714</v>
      </c>
      <c r="G9" s="181">
        <v>33.991225174685347</v>
      </c>
      <c r="H9" s="1"/>
      <c r="I9" s="230" t="s">
        <v>305</v>
      </c>
      <c r="J9" s="169">
        <v>27.762155617466142</v>
      </c>
      <c r="K9" s="181">
        <v>35.324347887178519</v>
      </c>
      <c r="L9" s="169">
        <v>25.816413024314866</v>
      </c>
      <c r="M9" s="181">
        <v>35.43070644921864</v>
      </c>
      <c r="N9" s="169">
        <v>25.714667918722348</v>
      </c>
      <c r="O9" s="181">
        <v>33.030881450257311</v>
      </c>
      <c r="Q9" s="230" t="s">
        <v>305</v>
      </c>
      <c r="R9" s="169">
        <v>23.718222389658486</v>
      </c>
      <c r="S9" s="181" t="s">
        <v>202</v>
      </c>
      <c r="T9" s="169">
        <v>20.148114586253641</v>
      </c>
      <c r="U9" s="181" t="s">
        <v>202</v>
      </c>
      <c r="V9" s="169">
        <v>21.344555115474996</v>
      </c>
      <c r="W9" s="181">
        <v>34.672793722645231</v>
      </c>
      <c r="X9" s="1"/>
    </row>
    <row r="10" spans="1:24" x14ac:dyDescent="0.2">
      <c r="A10" s="165" t="s">
        <v>224</v>
      </c>
      <c r="B10" s="169">
        <v>1.5242628753185301</v>
      </c>
      <c r="C10" s="181">
        <v>6.3793566077947617E-3</v>
      </c>
      <c r="D10" s="169">
        <v>1.6334486007690401</v>
      </c>
      <c r="E10" s="181">
        <v>2.4610660038888454E-3</v>
      </c>
      <c r="F10" s="169">
        <v>1.71343457698822</v>
      </c>
      <c r="G10" s="181">
        <v>9.465404786169529E-3</v>
      </c>
      <c r="H10" s="1"/>
      <c r="I10" s="165" t="s">
        <v>224</v>
      </c>
      <c r="J10" s="169">
        <v>0.83170615136623405</v>
      </c>
      <c r="K10" s="181">
        <v>4.6126018278300762E-3</v>
      </c>
      <c r="L10" s="169">
        <v>1.66255855560303</v>
      </c>
      <c r="M10" s="181">
        <v>1.8573370762169361E-3</v>
      </c>
      <c r="N10" s="169">
        <v>1.7865527868270874</v>
      </c>
      <c r="O10" s="181">
        <v>1.0132378898561001E-2</v>
      </c>
      <c r="Q10" s="165" t="s">
        <v>224</v>
      </c>
      <c r="R10" s="169">
        <v>606.06146240234375</v>
      </c>
      <c r="S10" s="181" t="s">
        <v>203</v>
      </c>
      <c r="T10" s="169">
        <v>901.89385986328125</v>
      </c>
      <c r="U10" s="181" t="s">
        <v>203</v>
      </c>
      <c r="V10" s="169">
        <v>700.34869384765625</v>
      </c>
      <c r="W10" s="181">
        <v>6.1203517019748688E-2</v>
      </c>
      <c r="X10" s="1"/>
    </row>
    <row r="11" spans="1:24" x14ac:dyDescent="0.2">
      <c r="A11" s="47" t="s">
        <v>295</v>
      </c>
      <c r="B11" s="89">
        <v>1.6989296302199364E-2</v>
      </c>
      <c r="C11" s="109" t="s">
        <v>203</v>
      </c>
      <c r="D11" s="89">
        <v>0.18796035647392273</v>
      </c>
      <c r="E11" s="109">
        <v>5.6798638979671523E-5</v>
      </c>
      <c r="F11" s="89">
        <v>0.15422721207141876</v>
      </c>
      <c r="G11" s="109">
        <v>7.6975738629698753E-3</v>
      </c>
      <c r="H11" s="1"/>
      <c r="I11" s="47" t="s">
        <v>295</v>
      </c>
      <c r="J11" s="89">
        <v>3.272441029548645E-2</v>
      </c>
      <c r="K11" s="109" t="s">
        <v>203</v>
      </c>
      <c r="L11" s="89">
        <v>0.44504493474960327</v>
      </c>
      <c r="M11" s="109" t="s">
        <v>203</v>
      </c>
      <c r="N11" s="89">
        <v>6.1264939606189728E-2</v>
      </c>
      <c r="O11" s="109">
        <v>5.9581180103123188E-3</v>
      </c>
      <c r="Q11" s="47" t="s">
        <v>295</v>
      </c>
      <c r="R11" s="89">
        <v>17.555795669555664</v>
      </c>
      <c r="S11" s="109" t="s">
        <v>203</v>
      </c>
      <c r="T11" s="89">
        <v>194.43165588378906</v>
      </c>
      <c r="U11" s="109" t="s">
        <v>203</v>
      </c>
      <c r="V11" s="89">
        <v>158.86691284179688</v>
      </c>
      <c r="W11" s="109">
        <v>3.0076336115598679E-2</v>
      </c>
      <c r="X11" s="1"/>
    </row>
    <row r="12" spans="1:24" x14ac:dyDescent="0.2">
      <c r="A12" s="59"/>
      <c r="B12" s="1"/>
      <c r="C12" s="1"/>
      <c r="D12" s="1"/>
      <c r="E12" s="1"/>
      <c r="F12" s="1"/>
      <c r="G12" s="1"/>
      <c r="H12" s="1"/>
      <c r="I12" s="59"/>
      <c r="J12" s="1"/>
      <c r="K12" s="1"/>
      <c r="L12" s="1"/>
      <c r="M12" s="1"/>
      <c r="N12" s="1"/>
      <c r="O12" s="1"/>
      <c r="Q12" s="59"/>
      <c r="R12" s="1"/>
      <c r="S12" s="1"/>
      <c r="T12" s="1"/>
      <c r="U12" s="1"/>
      <c r="V12" s="1"/>
      <c r="W12" s="1"/>
      <c r="X12" s="1"/>
    </row>
    <row r="13" spans="1:24" x14ac:dyDescent="0.2">
      <c r="A13" s="194" t="s">
        <v>6</v>
      </c>
      <c r="B13" s="192" t="s">
        <v>277</v>
      </c>
      <c r="C13" s="193"/>
      <c r="D13" s="192" t="s">
        <v>278</v>
      </c>
      <c r="E13" s="193"/>
      <c r="F13" s="192" t="s">
        <v>279</v>
      </c>
      <c r="G13" s="193"/>
      <c r="H13" s="1"/>
      <c r="I13" s="194" t="s">
        <v>6</v>
      </c>
      <c r="J13" s="192" t="s">
        <v>277</v>
      </c>
      <c r="K13" s="193"/>
      <c r="L13" s="192" t="s">
        <v>278</v>
      </c>
      <c r="M13" s="193"/>
      <c r="N13" s="192" t="s">
        <v>279</v>
      </c>
      <c r="O13" s="193"/>
      <c r="Q13" s="208" t="s">
        <v>6</v>
      </c>
      <c r="R13" s="192" t="s">
        <v>277</v>
      </c>
      <c r="S13" s="193"/>
      <c r="T13" s="192" t="s">
        <v>278</v>
      </c>
      <c r="U13" s="193"/>
      <c r="V13" s="192" t="s">
        <v>279</v>
      </c>
      <c r="W13" s="193"/>
      <c r="X13" s="1"/>
    </row>
    <row r="14" spans="1:24" x14ac:dyDescent="0.2">
      <c r="A14" s="195"/>
      <c r="B14" s="69" t="s">
        <v>218</v>
      </c>
      <c r="C14" s="157" t="s">
        <v>253</v>
      </c>
      <c r="D14" s="69" t="s">
        <v>218</v>
      </c>
      <c r="E14" s="157" t="s">
        <v>253</v>
      </c>
      <c r="F14" s="69" t="s">
        <v>218</v>
      </c>
      <c r="G14" s="157" t="s">
        <v>253</v>
      </c>
      <c r="H14" s="1"/>
      <c r="I14" s="195"/>
      <c r="J14" s="69" t="s">
        <v>218</v>
      </c>
      <c r="K14" s="157" t="s">
        <v>253</v>
      </c>
      <c r="L14" s="69" t="s">
        <v>218</v>
      </c>
      <c r="M14" s="157" t="s">
        <v>253</v>
      </c>
      <c r="N14" s="69" t="s">
        <v>218</v>
      </c>
      <c r="O14" s="157" t="s">
        <v>253</v>
      </c>
      <c r="Q14" s="208"/>
      <c r="R14" s="69" t="s">
        <v>219</v>
      </c>
      <c r="S14" s="157" t="s">
        <v>253</v>
      </c>
      <c r="T14" s="69" t="s">
        <v>219</v>
      </c>
      <c r="U14" s="157" t="s">
        <v>253</v>
      </c>
      <c r="V14" s="69" t="s">
        <v>219</v>
      </c>
      <c r="W14" s="157" t="s">
        <v>253</v>
      </c>
      <c r="X14" s="1"/>
    </row>
    <row r="15" spans="1:24" x14ac:dyDescent="0.2">
      <c r="A15" s="230" t="s">
        <v>205</v>
      </c>
      <c r="B15" s="67">
        <v>0.99199999999999999</v>
      </c>
      <c r="C15" s="55">
        <v>0.99199999999999999</v>
      </c>
      <c r="D15" s="67">
        <v>0.998</v>
      </c>
      <c r="E15" s="55">
        <v>0.998</v>
      </c>
      <c r="F15" s="67">
        <v>0.998</v>
      </c>
      <c r="G15" s="55">
        <v>0.998</v>
      </c>
      <c r="H15" s="1"/>
      <c r="I15" s="230" t="s">
        <v>205</v>
      </c>
      <c r="J15" s="67">
        <v>0.996</v>
      </c>
      <c r="K15" s="55">
        <v>0.996</v>
      </c>
      <c r="L15" s="67">
        <v>0.999</v>
      </c>
      <c r="M15" s="55">
        <v>0.999</v>
      </c>
      <c r="N15" s="67">
        <v>0.999</v>
      </c>
      <c r="O15" s="55">
        <v>0.999</v>
      </c>
      <c r="Q15" s="230" t="s">
        <v>205</v>
      </c>
      <c r="R15" s="67">
        <v>0.998</v>
      </c>
      <c r="S15" s="55">
        <v>0.998</v>
      </c>
      <c r="T15" s="67">
        <v>0.997</v>
      </c>
      <c r="U15" s="55">
        <v>0.997</v>
      </c>
      <c r="V15" s="67">
        <v>0.995</v>
      </c>
      <c r="W15" s="55">
        <v>0.995</v>
      </c>
      <c r="X15" s="1"/>
    </row>
    <row r="16" spans="1:24" x14ac:dyDescent="0.2">
      <c r="A16" s="165" t="s">
        <v>204</v>
      </c>
      <c r="B16" s="110">
        <v>-3.238</v>
      </c>
      <c r="C16" s="180">
        <v>-3.238</v>
      </c>
      <c r="D16" s="110">
        <v>-3.323</v>
      </c>
      <c r="E16" s="180">
        <v>-3.323</v>
      </c>
      <c r="F16" s="110">
        <v>-3.286</v>
      </c>
      <c r="G16" s="180">
        <v>-3.286</v>
      </c>
      <c r="H16" s="1"/>
      <c r="I16" s="165" t="s">
        <v>204</v>
      </c>
      <c r="J16" s="110">
        <v>-3.3519999999999999</v>
      </c>
      <c r="K16" s="180">
        <v>-3.3519999999999999</v>
      </c>
      <c r="L16" s="110">
        <v>-3.2570000000000001</v>
      </c>
      <c r="M16" s="180">
        <v>-3.2570000000000001</v>
      </c>
      <c r="N16" s="110">
        <v>-3.4430000000000001</v>
      </c>
      <c r="O16" s="180">
        <v>-3.4430000000000001</v>
      </c>
      <c r="Q16" s="165" t="s">
        <v>204</v>
      </c>
      <c r="R16" s="110">
        <v>-3.3239999999999998</v>
      </c>
      <c r="S16" s="180">
        <v>-3.3239999999999998</v>
      </c>
      <c r="T16" s="110">
        <v>-3.2210000000000001</v>
      </c>
      <c r="U16" s="180">
        <v>-3.2210000000000001</v>
      </c>
      <c r="V16" s="110">
        <v>-3.2650000000000001</v>
      </c>
      <c r="W16" s="180">
        <v>-3.2650000000000001</v>
      </c>
      <c r="X16" s="1"/>
    </row>
    <row r="17" spans="1:24" x14ac:dyDescent="0.2">
      <c r="A17" s="165" t="s">
        <v>301</v>
      </c>
      <c r="B17" s="169">
        <v>26.788213729858398</v>
      </c>
      <c r="C17" s="181">
        <v>26.788213729858398</v>
      </c>
      <c r="D17" s="169">
        <v>27.265935707092286</v>
      </c>
      <c r="E17" s="181">
        <v>27.265935707092286</v>
      </c>
      <c r="F17" s="169">
        <v>25.30019397735596</v>
      </c>
      <c r="G17" s="181">
        <v>25.30019397735596</v>
      </c>
      <c r="H17" s="1"/>
      <c r="I17" s="165" t="s">
        <v>301</v>
      </c>
      <c r="J17" s="169">
        <v>27.49389476776123</v>
      </c>
      <c r="K17" s="181">
        <v>27.49389476776123</v>
      </c>
      <c r="L17" s="169">
        <v>26.535483551025397</v>
      </c>
      <c r="M17" s="181">
        <v>26.535483551025397</v>
      </c>
      <c r="N17" s="169">
        <v>26.034321975708007</v>
      </c>
      <c r="O17" s="181">
        <v>26.034321975708007</v>
      </c>
      <c r="Q17" s="165" t="s">
        <v>301</v>
      </c>
      <c r="R17" s="169">
        <v>32.229999999999997</v>
      </c>
      <c r="S17" s="181">
        <v>32.229999999999997</v>
      </c>
      <c r="T17" s="169">
        <v>29.666670227050773</v>
      </c>
      <c r="U17" s="181">
        <v>29.666670227050773</v>
      </c>
      <c r="V17" s="169">
        <v>30.17671718597412</v>
      </c>
      <c r="W17" s="181">
        <v>30.17671718597412</v>
      </c>
      <c r="X17" s="1"/>
    </row>
    <row r="18" spans="1:24" x14ac:dyDescent="0.2">
      <c r="A18" s="47" t="s">
        <v>300</v>
      </c>
      <c r="B18" s="170">
        <f t="shared" ref="B18:C18" si="8">10^(-1/B16)-1</f>
        <v>1.0362571052101837</v>
      </c>
      <c r="C18" s="173">
        <f t="shared" si="8"/>
        <v>1.0362571052101837</v>
      </c>
      <c r="D18" s="170">
        <f t="shared" ref="D18:E18" si="9">10^(-1/D16)-1</f>
        <v>0.99955287092947742</v>
      </c>
      <c r="E18" s="173">
        <f t="shared" si="9"/>
        <v>0.99955287092947742</v>
      </c>
      <c r="F18" s="170">
        <f t="shared" ref="F18:G18" si="10">10^(-1/F16)-1</f>
        <v>1.0152148897540267</v>
      </c>
      <c r="G18" s="173">
        <f t="shared" si="10"/>
        <v>1.0152148897540267</v>
      </c>
      <c r="H18" s="1"/>
      <c r="I18" s="47" t="s">
        <v>300</v>
      </c>
      <c r="J18" s="170">
        <f t="shared" ref="J18:K18" si="11">10^(-1/J16)-1</f>
        <v>0.98760168206849919</v>
      </c>
      <c r="K18" s="173">
        <f t="shared" si="11"/>
        <v>0.98760168206849919</v>
      </c>
      <c r="L18" s="170">
        <f t="shared" ref="L18:M18" si="12">10^(-1/L16)-1</f>
        <v>1.0278275082680572</v>
      </c>
      <c r="M18" s="173">
        <f t="shared" si="12"/>
        <v>1.0278275082680572</v>
      </c>
      <c r="N18" s="170">
        <f t="shared" ref="N18:O18" si="13">10^(-1/N16)-1</f>
        <v>0.95184074577131939</v>
      </c>
      <c r="O18" s="173">
        <f t="shared" si="13"/>
        <v>0.95184074577131939</v>
      </c>
      <c r="Q18" s="47" t="s">
        <v>300</v>
      </c>
      <c r="R18" s="170">
        <v>1</v>
      </c>
      <c r="S18" s="173">
        <v>1</v>
      </c>
      <c r="T18" s="170">
        <f t="shared" ref="T18:U18" si="14">10^(-1/T16)-1</f>
        <v>1.0439138627828117</v>
      </c>
      <c r="U18" s="173">
        <f t="shared" si="14"/>
        <v>1.0439138627828117</v>
      </c>
      <c r="V18" s="170">
        <f t="shared" ref="V18:W18" si="15">10^(-1/V16)-1</f>
        <v>1.0243178918932028</v>
      </c>
      <c r="W18" s="173">
        <f t="shared" si="15"/>
        <v>1.0243178918932028</v>
      </c>
      <c r="X18" s="1"/>
    </row>
    <row r="19" spans="1:24" x14ac:dyDescent="0.2">
      <c r="A19" s="230" t="s">
        <v>305</v>
      </c>
      <c r="B19" s="169">
        <v>20.428901748756587</v>
      </c>
      <c r="C19" s="181">
        <v>32.259979161104312</v>
      </c>
      <c r="D19" s="169">
        <v>20.215611698441812</v>
      </c>
      <c r="E19" s="181">
        <v>32.729835830939145</v>
      </c>
      <c r="F19" s="169">
        <v>18.299935925167915</v>
      </c>
      <c r="G19" s="181">
        <v>31.176490668720628</v>
      </c>
      <c r="H19" s="1"/>
      <c r="I19" s="230" t="s">
        <v>305</v>
      </c>
      <c r="J19" s="169">
        <v>23.884251373927739</v>
      </c>
      <c r="K19" s="181">
        <v>33.080329389726778</v>
      </c>
      <c r="L19" s="169">
        <v>22.547458319024344</v>
      </c>
      <c r="M19" s="181">
        <v>32.448708944020474</v>
      </c>
      <c r="N19" s="169">
        <v>21.569145167536121</v>
      </c>
      <c r="O19" s="181">
        <v>31.450069794815711</v>
      </c>
      <c r="Q19" s="230" t="s">
        <v>305</v>
      </c>
      <c r="R19" s="169">
        <v>23.174016815183908</v>
      </c>
      <c r="S19" s="181">
        <v>36.120958465750206</v>
      </c>
      <c r="T19" s="169">
        <v>20.345774179977209</v>
      </c>
      <c r="U19" s="181">
        <v>35.257583164264567</v>
      </c>
      <c r="V19" s="169">
        <v>20.57174264443659</v>
      </c>
      <c r="W19" s="181">
        <v>36.297243476753522</v>
      </c>
      <c r="X19" s="1"/>
    </row>
    <row r="20" spans="1:24" x14ac:dyDescent="0.2">
      <c r="A20" s="165" t="s">
        <v>224</v>
      </c>
      <c r="B20" s="169">
        <v>92.037101745605469</v>
      </c>
      <c r="C20" s="181">
        <v>2.0423980429768562E-2</v>
      </c>
      <c r="D20" s="169">
        <v>132.33489990234375</v>
      </c>
      <c r="E20" s="181">
        <v>2.268468402326107E-2</v>
      </c>
      <c r="F20" s="169">
        <v>134.99822998046875</v>
      </c>
      <c r="G20" s="181">
        <v>1.6282361000776301E-2</v>
      </c>
      <c r="H20" s="1"/>
      <c r="I20" s="165" t="s">
        <v>224</v>
      </c>
      <c r="J20" s="169">
        <v>11.936103820800781</v>
      </c>
      <c r="K20" s="181">
        <v>2.1547781303524971E-2</v>
      </c>
      <c r="L20" s="169">
        <v>16.766693115234375</v>
      </c>
      <c r="M20" s="181">
        <v>1.5291723422706127E-2</v>
      </c>
      <c r="N20" s="169">
        <v>19.810047149658203</v>
      </c>
      <c r="O20" s="181">
        <v>2.6731694117188454E-2</v>
      </c>
      <c r="Q20" s="165" t="s">
        <v>224</v>
      </c>
      <c r="R20" s="169">
        <v>530.17999999999995</v>
      </c>
      <c r="S20" s="181">
        <v>6.7520380020141602E-2</v>
      </c>
      <c r="T20" s="169">
        <v>783.050048828125</v>
      </c>
      <c r="U20" s="181">
        <v>1.837514154613018E-2</v>
      </c>
      <c r="V20" s="169">
        <v>874.57940673828125</v>
      </c>
      <c r="W20" s="181">
        <v>1.3347904197871685E-2</v>
      </c>
      <c r="X20" s="1"/>
    </row>
    <row r="21" spans="1:24" x14ac:dyDescent="0.2">
      <c r="A21" s="47" t="s">
        <v>295</v>
      </c>
      <c r="B21" s="89">
        <v>12.19195556640625</v>
      </c>
      <c r="C21" s="109">
        <v>8.060322143137455E-3</v>
      </c>
      <c r="D21" s="89">
        <v>9.6663436889648438</v>
      </c>
      <c r="E21" s="109">
        <v>2.845102921128273E-3</v>
      </c>
      <c r="F21" s="89">
        <v>35.060356140136719</v>
      </c>
      <c r="G21" s="109">
        <v>1.0582438670098782E-2</v>
      </c>
      <c r="H21" s="1"/>
      <c r="I21" s="47" t="s">
        <v>295</v>
      </c>
      <c r="J21" s="89">
        <v>0.76858359575271606</v>
      </c>
      <c r="K21" s="109">
        <v>6.1033456586301327E-3</v>
      </c>
      <c r="L21" s="89">
        <v>2.2055580615997314</v>
      </c>
      <c r="M21" s="109">
        <v>1.331757940351963E-2</v>
      </c>
      <c r="N21" s="89">
        <v>3.932403564453125</v>
      </c>
      <c r="O21" s="109">
        <v>1.1441544629633427E-2</v>
      </c>
      <c r="Q21" s="47" t="s">
        <v>295</v>
      </c>
      <c r="R21" s="89">
        <v>18.7</v>
      </c>
      <c r="S21" s="109">
        <v>3.2785560935735703E-2</v>
      </c>
      <c r="T21" s="89">
        <v>96.643356323242188</v>
      </c>
      <c r="U21" s="109">
        <v>5.4151476360857487E-3</v>
      </c>
      <c r="V21" s="89">
        <v>94.068496704101562</v>
      </c>
      <c r="W21" s="109">
        <v>6.662116851657629E-3</v>
      </c>
      <c r="X21" s="1"/>
    </row>
    <row r="22" spans="1:2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A23" s="194" t="s">
        <v>7</v>
      </c>
      <c r="B23" s="192" t="s">
        <v>277</v>
      </c>
      <c r="C23" s="193"/>
      <c r="D23" s="192" t="s">
        <v>278</v>
      </c>
      <c r="E23" s="193"/>
      <c r="F23" s="192" t="s">
        <v>279</v>
      </c>
      <c r="G23" s="193"/>
      <c r="H23" s="1"/>
      <c r="I23" s="194" t="s">
        <v>7</v>
      </c>
      <c r="J23" s="192" t="s">
        <v>277</v>
      </c>
      <c r="K23" s="193"/>
      <c r="L23" s="192" t="s">
        <v>278</v>
      </c>
      <c r="M23" s="193"/>
      <c r="N23" s="192" t="s">
        <v>279</v>
      </c>
      <c r="O23" s="193"/>
      <c r="Q23" s="194" t="s">
        <v>7</v>
      </c>
      <c r="R23" s="192" t="s">
        <v>277</v>
      </c>
      <c r="S23" s="193"/>
      <c r="T23" s="192" t="s">
        <v>278</v>
      </c>
      <c r="U23" s="193"/>
      <c r="V23" s="192" t="s">
        <v>279</v>
      </c>
      <c r="W23" s="193"/>
      <c r="X23" s="1"/>
    </row>
    <row r="24" spans="1:24" x14ac:dyDescent="0.2">
      <c r="A24" s="195"/>
      <c r="B24" s="69" t="s">
        <v>218</v>
      </c>
      <c r="C24" s="157" t="s">
        <v>253</v>
      </c>
      <c r="D24" s="69" t="s">
        <v>218</v>
      </c>
      <c r="E24" s="157" t="s">
        <v>253</v>
      </c>
      <c r="F24" s="69" t="s">
        <v>218</v>
      </c>
      <c r="G24" s="157" t="s">
        <v>253</v>
      </c>
      <c r="H24" s="1"/>
      <c r="I24" s="195"/>
      <c r="J24" s="69" t="s">
        <v>218</v>
      </c>
      <c r="K24" s="157" t="s">
        <v>253</v>
      </c>
      <c r="L24" s="69" t="s">
        <v>218</v>
      </c>
      <c r="M24" s="157" t="s">
        <v>253</v>
      </c>
      <c r="N24" s="69" t="s">
        <v>218</v>
      </c>
      <c r="O24" s="157" t="s">
        <v>253</v>
      </c>
      <c r="Q24" s="195"/>
      <c r="R24" s="69" t="s">
        <v>219</v>
      </c>
      <c r="S24" s="157" t="s">
        <v>253</v>
      </c>
      <c r="T24" s="69" t="s">
        <v>219</v>
      </c>
      <c r="U24" s="157" t="s">
        <v>253</v>
      </c>
      <c r="V24" s="69" t="s">
        <v>219</v>
      </c>
      <c r="W24" s="157" t="s">
        <v>253</v>
      </c>
      <c r="X24" s="1"/>
    </row>
    <row r="25" spans="1:24" x14ac:dyDescent="0.2">
      <c r="A25" s="230" t="s">
        <v>205</v>
      </c>
      <c r="B25" s="67">
        <v>0.99199999999999999</v>
      </c>
      <c r="C25" s="55">
        <v>0.99199999999999999</v>
      </c>
      <c r="D25" s="67">
        <v>0.998</v>
      </c>
      <c r="E25" s="55">
        <v>0.998</v>
      </c>
      <c r="F25" s="67">
        <v>0.998</v>
      </c>
      <c r="G25" s="55">
        <v>0.998</v>
      </c>
      <c r="H25" s="1"/>
      <c r="I25" s="230" t="s">
        <v>205</v>
      </c>
      <c r="J25" s="67">
        <v>0.996</v>
      </c>
      <c r="K25" s="55">
        <v>0.996</v>
      </c>
      <c r="L25" s="67">
        <v>0.999</v>
      </c>
      <c r="M25" s="55">
        <v>0.999</v>
      </c>
      <c r="N25" s="67">
        <v>0.999</v>
      </c>
      <c r="O25" s="55">
        <v>0.999</v>
      </c>
      <c r="Q25" s="230" t="s">
        <v>205</v>
      </c>
      <c r="R25" s="67">
        <v>0.998</v>
      </c>
      <c r="S25" s="55">
        <v>0.998</v>
      </c>
      <c r="T25" s="67">
        <v>0.997</v>
      </c>
      <c r="U25" s="55">
        <v>0.997</v>
      </c>
      <c r="V25" s="67">
        <v>0.997</v>
      </c>
      <c r="W25" s="55">
        <v>0.997</v>
      </c>
      <c r="X25" s="1"/>
    </row>
    <row r="26" spans="1:24" x14ac:dyDescent="0.2">
      <c r="A26" s="165" t="s">
        <v>204</v>
      </c>
      <c r="B26" s="110">
        <v>-3.238</v>
      </c>
      <c r="C26" s="180">
        <v>-3.238</v>
      </c>
      <c r="D26" s="110">
        <v>-3.323</v>
      </c>
      <c r="E26" s="180">
        <v>-3.323</v>
      </c>
      <c r="F26" s="110">
        <v>-3.323</v>
      </c>
      <c r="G26" s="180">
        <v>-3.323</v>
      </c>
      <c r="H26" s="1"/>
      <c r="I26" s="165" t="s">
        <v>204</v>
      </c>
      <c r="J26" s="110">
        <v>-3.3519999999999999</v>
      </c>
      <c r="K26" s="180">
        <v>-3.3519999999999999</v>
      </c>
      <c r="L26" s="110">
        <v>-3.2570000000000001</v>
      </c>
      <c r="M26" s="180">
        <v>-3.2570000000000001</v>
      </c>
      <c r="N26" s="110">
        <v>-3.2570000000000001</v>
      </c>
      <c r="O26" s="180">
        <v>-3.2570000000000001</v>
      </c>
      <c r="Q26" s="165" t="s">
        <v>204</v>
      </c>
      <c r="R26" s="110">
        <v>-3.3239999999999998</v>
      </c>
      <c r="S26" s="180">
        <v>-3.3239999999999998</v>
      </c>
      <c r="T26" s="110">
        <v>-3.2210000000000001</v>
      </c>
      <c r="U26" s="180">
        <v>-3.2210000000000001</v>
      </c>
      <c r="V26" s="110">
        <v>-3.2210000000000001</v>
      </c>
      <c r="W26" s="180">
        <v>-3.2210000000000001</v>
      </c>
      <c r="X26" s="1"/>
    </row>
    <row r="27" spans="1:24" x14ac:dyDescent="0.2">
      <c r="A27" s="165" t="s">
        <v>301</v>
      </c>
      <c r="B27" s="169">
        <v>26.788213729858398</v>
      </c>
      <c r="C27" s="181">
        <v>26.788213729858398</v>
      </c>
      <c r="D27" s="169">
        <v>27.265935707092286</v>
      </c>
      <c r="E27" s="181">
        <v>27.265935707092286</v>
      </c>
      <c r="F27" s="169">
        <v>27.265935707092286</v>
      </c>
      <c r="G27" s="181">
        <v>27.265935707092286</v>
      </c>
      <c r="H27" s="1"/>
      <c r="I27" s="165" t="s">
        <v>301</v>
      </c>
      <c r="J27" s="169">
        <v>27.49389476776123</v>
      </c>
      <c r="K27" s="181">
        <v>27.49389476776123</v>
      </c>
      <c r="L27" s="169">
        <v>26.535483551025397</v>
      </c>
      <c r="M27" s="181">
        <v>26.535483551025397</v>
      </c>
      <c r="N27" s="169">
        <v>26.535483551025397</v>
      </c>
      <c r="O27" s="181">
        <v>26.535483551025397</v>
      </c>
      <c r="Q27" s="165" t="s">
        <v>301</v>
      </c>
      <c r="R27" s="169">
        <v>32.232049751281735</v>
      </c>
      <c r="S27" s="181">
        <v>32.232049751281735</v>
      </c>
      <c r="T27" s="169">
        <v>29.666670227050773</v>
      </c>
      <c r="U27" s="181">
        <v>29.666670227050773</v>
      </c>
      <c r="V27" s="169">
        <v>29.666670227050773</v>
      </c>
      <c r="W27" s="181">
        <v>29.666670227050773</v>
      </c>
      <c r="X27" s="1"/>
    </row>
    <row r="28" spans="1:24" x14ac:dyDescent="0.2">
      <c r="A28" s="47" t="s">
        <v>300</v>
      </c>
      <c r="B28" s="170">
        <f t="shared" ref="B28:C28" si="16">10^(-1/B26)-1</f>
        <v>1.0362571052101837</v>
      </c>
      <c r="C28" s="173">
        <f t="shared" si="16"/>
        <v>1.0362571052101837</v>
      </c>
      <c r="D28" s="170">
        <f t="shared" ref="D28:E28" si="17">10^(-1/D26)-1</f>
        <v>0.99955287092947742</v>
      </c>
      <c r="E28" s="173">
        <f t="shared" si="17"/>
        <v>0.99955287092947742</v>
      </c>
      <c r="F28" s="170">
        <f t="shared" ref="F28:G28" si="18">10^(-1/F26)-1</f>
        <v>0.99955287092947742</v>
      </c>
      <c r="G28" s="173">
        <f t="shared" si="18"/>
        <v>0.99955287092947742</v>
      </c>
      <c r="H28" s="1"/>
      <c r="I28" s="47" t="s">
        <v>300</v>
      </c>
      <c r="J28" s="170">
        <f t="shared" ref="J28:K28" si="19">10^(-1/J26)-1</f>
        <v>0.98760168206849919</v>
      </c>
      <c r="K28" s="173">
        <f t="shared" si="19"/>
        <v>0.98760168206849919</v>
      </c>
      <c r="L28" s="170">
        <f t="shared" ref="L28:M28" si="20">10^(-1/L26)-1</f>
        <v>1.0278275082680572</v>
      </c>
      <c r="M28" s="173">
        <f t="shared" si="20"/>
        <v>1.0278275082680572</v>
      </c>
      <c r="N28" s="170">
        <f t="shared" ref="N28:O28" si="21">10^(-1/N26)-1</f>
        <v>1.0278275082680572</v>
      </c>
      <c r="O28" s="173">
        <f t="shared" si="21"/>
        <v>1.0278275082680572</v>
      </c>
      <c r="Q28" s="47" t="s">
        <v>300</v>
      </c>
      <c r="R28" s="170">
        <f>10^(-1/R26)-1</f>
        <v>0.99913608604658832</v>
      </c>
      <c r="S28" s="173">
        <f>10^(-1/S26)-1</f>
        <v>0.99913608604658832</v>
      </c>
      <c r="T28" s="170">
        <f t="shared" ref="T28:U28" si="22">10^(-1/T26)-1</f>
        <v>1.0439138627828117</v>
      </c>
      <c r="U28" s="173">
        <f t="shared" si="22"/>
        <v>1.0439138627828117</v>
      </c>
      <c r="V28" s="170">
        <f t="shared" ref="V28:W28" si="23">10^(-1/V26)-1</f>
        <v>1.0439138627828117</v>
      </c>
      <c r="W28" s="173">
        <f t="shared" si="23"/>
        <v>1.0439138627828117</v>
      </c>
      <c r="X28" s="1"/>
    </row>
    <row r="29" spans="1:24" x14ac:dyDescent="0.2">
      <c r="A29" s="230" t="s">
        <v>305</v>
      </c>
      <c r="B29" s="169">
        <v>19.990505535922573</v>
      </c>
      <c r="C29" s="181">
        <v>34.161052540824976</v>
      </c>
      <c r="D29" s="169">
        <v>20.639379296711454</v>
      </c>
      <c r="E29" s="181">
        <v>35.875361162844584</v>
      </c>
      <c r="F29" s="169">
        <v>20.534416574343144</v>
      </c>
      <c r="G29" s="181">
        <v>32.39452082314191</v>
      </c>
      <c r="H29" s="1"/>
      <c r="I29" s="230" t="s">
        <v>305</v>
      </c>
      <c r="J29" s="169">
        <v>23.23375551502598</v>
      </c>
      <c r="K29" s="181">
        <v>35.064849688700733</v>
      </c>
      <c r="L29" s="169">
        <v>22.091140283216113</v>
      </c>
      <c r="M29" s="181">
        <v>33.688015853267224</v>
      </c>
      <c r="N29" s="169">
        <v>22.452015139846303</v>
      </c>
      <c r="O29" s="181">
        <v>37.029150116276107</v>
      </c>
      <c r="Q29" s="230" t="s">
        <v>305</v>
      </c>
      <c r="R29" s="169">
        <v>22.76899800136778</v>
      </c>
      <c r="S29" s="181" t="s">
        <v>202</v>
      </c>
      <c r="T29" s="169">
        <v>20.668314289949834</v>
      </c>
      <c r="U29" s="181" t="s">
        <v>202</v>
      </c>
      <c r="V29" s="169">
        <v>20.400759111327851</v>
      </c>
      <c r="W29" s="181" t="s">
        <v>202</v>
      </c>
      <c r="X29" s="1"/>
    </row>
    <row r="30" spans="1:24" x14ac:dyDescent="0.2">
      <c r="A30" s="165" t="s">
        <v>224</v>
      </c>
      <c r="B30" s="169">
        <v>125.70541381835938</v>
      </c>
      <c r="C30" s="181">
        <v>5.2847801707684994E-3</v>
      </c>
      <c r="D30" s="169">
        <v>98.6617431640625</v>
      </c>
      <c r="E30" s="181">
        <v>2.565314993262291E-3</v>
      </c>
      <c r="F30" s="169">
        <v>106.10491943359375</v>
      </c>
      <c r="G30" s="181">
        <v>2.8618050739169121E-2</v>
      </c>
      <c r="H30" s="1"/>
      <c r="I30" s="165" t="s">
        <v>224</v>
      </c>
      <c r="J30" s="169">
        <v>18.660556793212891</v>
      </c>
      <c r="K30" s="181">
        <v>5.512668751180172E-3</v>
      </c>
      <c r="L30" s="169">
        <v>23.15001106262207</v>
      </c>
      <c r="M30" s="181">
        <v>6.367233581840992E-3</v>
      </c>
      <c r="N30" s="169">
        <v>17.937067031860352</v>
      </c>
      <c r="O30" s="181">
        <v>5.9995538322255015E-4</v>
      </c>
      <c r="Q30" s="165" t="s">
        <v>224</v>
      </c>
      <c r="R30" s="169">
        <v>702.88909912109375</v>
      </c>
      <c r="S30" s="181" t="s">
        <v>203</v>
      </c>
      <c r="T30" s="169">
        <v>621.8031005859375</v>
      </c>
      <c r="U30" s="181" t="s">
        <v>203</v>
      </c>
      <c r="V30" s="169">
        <v>752.86785888671875</v>
      </c>
      <c r="W30" s="181" t="s">
        <v>203</v>
      </c>
      <c r="X30" s="1"/>
    </row>
    <row r="31" spans="1:24" x14ac:dyDescent="0.2">
      <c r="A31" s="47" t="s">
        <v>295</v>
      </c>
      <c r="B31" s="89">
        <v>2.8676979541778564</v>
      </c>
      <c r="C31" s="109">
        <v>1.629615668207407E-3</v>
      </c>
      <c r="D31" s="89">
        <v>2.5174195766448975</v>
      </c>
      <c r="E31" s="109">
        <v>1.0299965651938692E-4</v>
      </c>
      <c r="F31" s="89">
        <v>12.747867584228516</v>
      </c>
      <c r="G31" s="109">
        <v>7.657892070710659E-3</v>
      </c>
      <c r="H31" s="1"/>
      <c r="I31" s="47" t="s">
        <v>295</v>
      </c>
      <c r="J31" s="89">
        <v>4.875551700592041</v>
      </c>
      <c r="K31" s="109">
        <v>2.3401642683893442E-3</v>
      </c>
      <c r="L31" s="89">
        <v>3.5326042175292969</v>
      </c>
      <c r="M31" s="109">
        <v>6.5233786590397358E-3</v>
      </c>
      <c r="N31" s="89">
        <v>2.3107571601867676</v>
      </c>
      <c r="O31" s="109" t="s">
        <v>203</v>
      </c>
      <c r="Q31" s="47" t="s">
        <v>295</v>
      </c>
      <c r="R31" s="89">
        <v>30.276735305786133</v>
      </c>
      <c r="S31" s="109" t="s">
        <v>203</v>
      </c>
      <c r="T31" s="89">
        <v>84.12054443359375</v>
      </c>
      <c r="U31" s="109" t="s">
        <v>203</v>
      </c>
      <c r="V31" s="89">
        <v>37.58453369140625</v>
      </c>
      <c r="W31" s="109" t="s">
        <v>203</v>
      </c>
      <c r="X31" s="1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194" t="s">
        <v>8</v>
      </c>
      <c r="B33" s="192" t="s">
        <v>277</v>
      </c>
      <c r="C33" s="193"/>
      <c r="D33" s="192" t="s">
        <v>278</v>
      </c>
      <c r="E33" s="193"/>
      <c r="F33" s="192" t="s">
        <v>279</v>
      </c>
      <c r="G33" s="193"/>
      <c r="H33" s="1"/>
      <c r="I33" s="194" t="s">
        <v>8</v>
      </c>
      <c r="J33" s="225" t="s">
        <v>277</v>
      </c>
      <c r="K33" s="226"/>
      <c r="L33" s="192" t="s">
        <v>278</v>
      </c>
      <c r="M33" s="193"/>
      <c r="N33" s="192" t="s">
        <v>279</v>
      </c>
      <c r="O33" s="193"/>
      <c r="Q33" s="194" t="s">
        <v>8</v>
      </c>
      <c r="R33" s="192" t="s">
        <v>277</v>
      </c>
      <c r="S33" s="193"/>
      <c r="T33" s="192" t="s">
        <v>278</v>
      </c>
      <c r="U33" s="193"/>
      <c r="V33" s="192" t="s">
        <v>279</v>
      </c>
      <c r="W33" s="193"/>
      <c r="X33" s="1"/>
    </row>
    <row r="34" spans="1:24" x14ac:dyDescent="0.2">
      <c r="A34" s="195"/>
      <c r="B34" s="69" t="s">
        <v>201</v>
      </c>
      <c r="C34" s="157" t="s">
        <v>253</v>
      </c>
      <c r="D34" s="69" t="s">
        <v>201</v>
      </c>
      <c r="E34" s="157" t="s">
        <v>253</v>
      </c>
      <c r="F34" s="69" t="s">
        <v>201</v>
      </c>
      <c r="G34" s="157" t="s">
        <v>253</v>
      </c>
      <c r="H34" s="1"/>
      <c r="I34" s="195"/>
      <c r="J34" s="69" t="s">
        <v>201</v>
      </c>
      <c r="K34" s="157" t="s">
        <v>253</v>
      </c>
      <c r="L34" s="69" t="s">
        <v>201</v>
      </c>
      <c r="M34" s="157" t="s">
        <v>253</v>
      </c>
      <c r="N34" s="69" t="s">
        <v>201</v>
      </c>
      <c r="O34" s="157" t="s">
        <v>253</v>
      </c>
      <c r="Q34" s="195"/>
      <c r="R34" s="69" t="s">
        <v>219</v>
      </c>
      <c r="S34" s="157" t="s">
        <v>253</v>
      </c>
      <c r="T34" s="69" t="s">
        <v>219</v>
      </c>
      <c r="U34" s="157" t="s">
        <v>253</v>
      </c>
      <c r="V34" s="69" t="s">
        <v>219</v>
      </c>
      <c r="W34" s="157" t="s">
        <v>253</v>
      </c>
      <c r="X34" s="1"/>
    </row>
    <row r="35" spans="1:24" x14ac:dyDescent="0.2">
      <c r="A35" s="230" t="s">
        <v>205</v>
      </c>
      <c r="B35" s="67">
        <v>0.99199999999999999</v>
      </c>
      <c r="C35" s="55">
        <v>0.99199999999999999</v>
      </c>
      <c r="D35" s="67">
        <v>0.998</v>
      </c>
      <c r="E35" s="55">
        <v>0.998</v>
      </c>
      <c r="F35" s="67">
        <v>0.998</v>
      </c>
      <c r="G35" s="55">
        <v>0.998</v>
      </c>
      <c r="H35" s="1"/>
      <c r="I35" s="230" t="s">
        <v>205</v>
      </c>
      <c r="J35" s="67">
        <v>0.996</v>
      </c>
      <c r="K35" s="55">
        <v>0.996</v>
      </c>
      <c r="L35" s="67">
        <v>0.999</v>
      </c>
      <c r="M35" s="55">
        <v>0.999</v>
      </c>
      <c r="N35" s="67">
        <v>0.999</v>
      </c>
      <c r="O35" s="55">
        <v>0.999</v>
      </c>
      <c r="Q35" s="230" t="s">
        <v>205</v>
      </c>
      <c r="R35" s="67">
        <v>0.998</v>
      </c>
      <c r="S35" s="55">
        <v>0.998</v>
      </c>
      <c r="T35" s="67">
        <v>0.996</v>
      </c>
      <c r="U35" s="55">
        <v>0.996</v>
      </c>
      <c r="V35" s="67">
        <v>0.995</v>
      </c>
      <c r="W35" s="55">
        <v>0.995</v>
      </c>
    </row>
    <row r="36" spans="1:24" x14ac:dyDescent="0.2">
      <c r="A36" s="165" t="s">
        <v>204</v>
      </c>
      <c r="B36" s="110">
        <v>-3.238</v>
      </c>
      <c r="C36" s="180">
        <v>-3.238</v>
      </c>
      <c r="D36" s="110">
        <v>-3.323</v>
      </c>
      <c r="E36" s="180">
        <v>-3.323</v>
      </c>
      <c r="F36" s="110">
        <v>-3.286</v>
      </c>
      <c r="G36" s="180">
        <v>-3.286</v>
      </c>
      <c r="H36" s="1"/>
      <c r="I36" s="165" t="s">
        <v>204</v>
      </c>
      <c r="J36" s="110">
        <v>-3.3519999999999999</v>
      </c>
      <c r="K36" s="180">
        <v>-3.3519999999999999</v>
      </c>
      <c r="L36" s="110">
        <v>-3.2570000000000001</v>
      </c>
      <c r="M36" s="180">
        <v>-3.2570000000000001</v>
      </c>
      <c r="N36" s="110">
        <v>-3.4430000000000001</v>
      </c>
      <c r="O36" s="180">
        <v>-3.4430000000000001</v>
      </c>
      <c r="Q36" s="165" t="s">
        <v>204</v>
      </c>
      <c r="R36" s="110">
        <v>-3.3239999999999998</v>
      </c>
      <c r="S36" s="180">
        <v>-3.3239999999999998</v>
      </c>
      <c r="T36" s="110">
        <v>-3.2839999999999998</v>
      </c>
      <c r="U36" s="180">
        <v>-3.2839999999999998</v>
      </c>
      <c r="V36" s="110">
        <v>-3.2650000000000001</v>
      </c>
      <c r="W36" s="180">
        <v>-3.2650000000000001</v>
      </c>
    </row>
    <row r="37" spans="1:24" x14ac:dyDescent="0.2">
      <c r="A37" s="165" t="s">
        <v>301</v>
      </c>
      <c r="B37" s="169">
        <v>26.788213729858398</v>
      </c>
      <c r="C37" s="181">
        <v>26.788213729858398</v>
      </c>
      <c r="D37" s="169">
        <v>27.265935707092286</v>
      </c>
      <c r="E37" s="181">
        <v>27.265935707092286</v>
      </c>
      <c r="F37" s="169">
        <v>25.30019397735596</v>
      </c>
      <c r="G37" s="181">
        <v>25.30019397735596</v>
      </c>
      <c r="H37" s="1"/>
      <c r="I37" s="165" t="s">
        <v>301</v>
      </c>
      <c r="J37" s="169">
        <v>27.49389476776123</v>
      </c>
      <c r="K37" s="181">
        <v>27.49389476776123</v>
      </c>
      <c r="L37" s="169">
        <v>26.535483551025397</v>
      </c>
      <c r="M37" s="181">
        <v>26.535483551025397</v>
      </c>
      <c r="N37" s="169">
        <v>26.034321975708007</v>
      </c>
      <c r="O37" s="181">
        <v>26.034321975708007</v>
      </c>
      <c r="Q37" s="165" t="s">
        <v>301</v>
      </c>
      <c r="R37" s="169">
        <v>32.232049751281735</v>
      </c>
      <c r="S37" s="181">
        <v>32.232049751281735</v>
      </c>
      <c r="T37" s="169">
        <v>30.688567352294925</v>
      </c>
      <c r="U37" s="181">
        <v>30.688567352294925</v>
      </c>
      <c r="V37" s="169">
        <v>30.17671718597412</v>
      </c>
      <c r="W37" s="181">
        <v>30.17671718597412</v>
      </c>
    </row>
    <row r="38" spans="1:24" x14ac:dyDescent="0.2">
      <c r="A38" s="47" t="s">
        <v>300</v>
      </c>
      <c r="B38" s="170">
        <f t="shared" ref="B38:C38" si="24">10^(-1/B36)-1</f>
        <v>1.0362571052101837</v>
      </c>
      <c r="C38" s="173">
        <f t="shared" si="24"/>
        <v>1.0362571052101837</v>
      </c>
      <c r="D38" s="170">
        <f t="shared" ref="D38:E38" si="25">10^(-1/D36)-1</f>
        <v>0.99955287092947742</v>
      </c>
      <c r="E38" s="173">
        <f t="shared" si="25"/>
        <v>0.99955287092947742</v>
      </c>
      <c r="F38" s="170">
        <f t="shared" ref="F38:G38" si="26">10^(-1/F36)-1</f>
        <v>1.0152148897540267</v>
      </c>
      <c r="G38" s="173">
        <f t="shared" si="26"/>
        <v>1.0152148897540267</v>
      </c>
      <c r="H38" s="1"/>
      <c r="I38" s="47" t="s">
        <v>300</v>
      </c>
      <c r="J38" s="170">
        <f t="shared" ref="J38:K38" si="27">10^(-1/J36)-1</f>
        <v>0.98760168206849919</v>
      </c>
      <c r="K38" s="173">
        <f t="shared" si="27"/>
        <v>0.98760168206849919</v>
      </c>
      <c r="L38" s="170">
        <f t="shared" ref="L38:M38" si="28">10^(-1/L36)-1</f>
        <v>1.0278275082680572</v>
      </c>
      <c r="M38" s="173">
        <f t="shared" si="28"/>
        <v>1.0278275082680572</v>
      </c>
      <c r="N38" s="170">
        <f t="shared" ref="N38:O38" si="29">10^(-1/N36)-1</f>
        <v>0.95184074577131939</v>
      </c>
      <c r="O38" s="173">
        <f t="shared" si="29"/>
        <v>0.95184074577131939</v>
      </c>
      <c r="Q38" s="47" t="s">
        <v>300</v>
      </c>
      <c r="R38" s="170">
        <f>10^(-1/R36)-1</f>
        <v>0.99913608604658832</v>
      </c>
      <c r="S38" s="173">
        <f>10^(-1/S36)-1</f>
        <v>0.99913608604658832</v>
      </c>
      <c r="T38" s="170">
        <f t="shared" ref="T38:U38" si="30">10^(-1/T36)-1</f>
        <v>1.0160750691019795</v>
      </c>
      <c r="U38" s="173">
        <f t="shared" si="30"/>
        <v>1.0160750691019795</v>
      </c>
      <c r="V38" s="170">
        <f t="shared" ref="V38:W38" si="31">10^(-1/V36)-1</f>
        <v>1.0243178918932028</v>
      </c>
      <c r="W38" s="173">
        <f t="shared" si="31"/>
        <v>1.0243178918932028</v>
      </c>
    </row>
    <row r="39" spans="1:24" x14ac:dyDescent="0.2">
      <c r="A39" s="230" t="s">
        <v>305</v>
      </c>
      <c r="B39" s="169">
        <v>21.522470821063653</v>
      </c>
      <c r="C39" s="181" t="s">
        <v>202</v>
      </c>
      <c r="D39" s="169">
        <v>23.538098125547169</v>
      </c>
      <c r="E39" s="181">
        <v>35.027080382661183</v>
      </c>
      <c r="F39" s="169">
        <v>21.372332631523872</v>
      </c>
      <c r="G39" s="181">
        <v>32.205978720910409</v>
      </c>
      <c r="H39" s="1"/>
      <c r="I39" s="230" t="s">
        <v>305</v>
      </c>
      <c r="J39" s="169">
        <v>25.776512111260182</v>
      </c>
      <c r="K39" s="181">
        <v>37.029918129973133</v>
      </c>
      <c r="L39" s="169">
        <v>26.851936858922802</v>
      </c>
      <c r="M39" s="181">
        <v>34.50266463732212</v>
      </c>
      <c r="N39" s="169">
        <v>25.893955258364919</v>
      </c>
      <c r="O39" s="181">
        <v>32.179380973277624</v>
      </c>
      <c r="Q39" s="230" t="s">
        <v>305</v>
      </c>
      <c r="R39" s="169">
        <v>22.395123846066092</v>
      </c>
      <c r="S39" s="181">
        <v>36.883094997301825</v>
      </c>
      <c r="T39" s="169">
        <v>21.493841771533624</v>
      </c>
      <c r="U39" s="181">
        <v>36.413969064070827</v>
      </c>
      <c r="V39" s="169">
        <v>20.637842603321879</v>
      </c>
      <c r="W39" s="181" t="s">
        <v>202</v>
      </c>
    </row>
    <row r="40" spans="1:24" x14ac:dyDescent="0.2">
      <c r="A40" s="165" t="s">
        <v>224</v>
      </c>
      <c r="B40" s="169">
        <v>42.289557456970201</v>
      </c>
      <c r="C40" s="181" t="s">
        <v>203</v>
      </c>
      <c r="D40" s="169">
        <v>13.2382001876831</v>
      </c>
      <c r="E40" s="181">
        <v>4.6175997704267502E-3</v>
      </c>
      <c r="F40" s="169">
        <v>15.679496765136719</v>
      </c>
      <c r="G40" s="181">
        <v>7.9144760966300964E-3</v>
      </c>
      <c r="H40" s="1"/>
      <c r="I40" s="165" t="s">
        <v>224</v>
      </c>
      <c r="J40" s="169">
        <v>3.2534614205360399</v>
      </c>
      <c r="K40" s="181">
        <v>1.4293029671534896E-3</v>
      </c>
      <c r="L40" s="169">
        <v>0.79953783750534102</v>
      </c>
      <c r="M40" s="181">
        <v>3.5795492585748434E-3</v>
      </c>
      <c r="N40" s="169">
        <v>1.0984207391738892</v>
      </c>
      <c r="O40" s="181">
        <v>1.6413535922765732E-2</v>
      </c>
      <c r="Q40" s="165" t="s">
        <v>224</v>
      </c>
      <c r="R40" s="169">
        <v>910.67620849609375</v>
      </c>
      <c r="S40" s="181">
        <v>3.9881233125925064E-2</v>
      </c>
      <c r="T40" s="169">
        <v>630.74749755859375</v>
      </c>
      <c r="U40" s="181">
        <v>1.8054140731692314E-2</v>
      </c>
      <c r="V40" s="169">
        <v>834.74578857421875</v>
      </c>
      <c r="W40" s="181" t="s">
        <v>203</v>
      </c>
    </row>
    <row r="41" spans="1:24" x14ac:dyDescent="0.2">
      <c r="A41" s="47" t="s">
        <v>295</v>
      </c>
      <c r="B41" s="89">
        <v>0.14538717269897461</v>
      </c>
      <c r="C41" s="109" t="s">
        <v>203</v>
      </c>
      <c r="D41" s="89">
        <v>1.0197973251342773</v>
      </c>
      <c r="E41" s="109">
        <v>2.967536449432373E-3</v>
      </c>
      <c r="F41" s="89">
        <v>3.1985383033752441</v>
      </c>
      <c r="G41" s="109">
        <v>7.6020332053303719E-3</v>
      </c>
      <c r="H41" s="1"/>
      <c r="I41" s="47" t="s">
        <v>295</v>
      </c>
      <c r="J41" s="89">
        <v>0.13243968784809113</v>
      </c>
      <c r="K41" s="109" t="s">
        <v>203</v>
      </c>
      <c r="L41" s="89">
        <v>0.16357818245887756</v>
      </c>
      <c r="M41" s="109">
        <v>1.7137480899691582E-3</v>
      </c>
      <c r="N41" s="89">
        <v>7.3222130537033081E-2</v>
      </c>
      <c r="O41" s="109">
        <v>1.8132587894797325E-2</v>
      </c>
      <c r="Q41" s="47" t="s">
        <v>295</v>
      </c>
      <c r="R41" s="89">
        <v>6.865837574005127</v>
      </c>
      <c r="S41" s="109" t="s">
        <v>203</v>
      </c>
      <c r="T41" s="89">
        <v>26.984697341918945</v>
      </c>
      <c r="U41" s="109">
        <v>1.3417105674743652</v>
      </c>
      <c r="V41" s="89">
        <v>207.48249816894531</v>
      </c>
      <c r="W41" s="109" t="s">
        <v>203</v>
      </c>
    </row>
    <row r="42" spans="1: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Q42" s="1"/>
      <c r="R42" s="1"/>
      <c r="S42" s="1"/>
      <c r="T42" s="1"/>
      <c r="U42" s="1"/>
      <c r="V42" s="1"/>
      <c r="W42" s="1"/>
    </row>
    <row r="43" spans="1:24" x14ac:dyDescent="0.2">
      <c r="A43" s="194" t="s">
        <v>9</v>
      </c>
      <c r="B43" s="192" t="s">
        <v>277</v>
      </c>
      <c r="C43" s="193"/>
      <c r="D43" s="192" t="s">
        <v>278</v>
      </c>
      <c r="E43" s="193"/>
      <c r="F43" s="192" t="s">
        <v>279</v>
      </c>
      <c r="G43" s="193"/>
      <c r="H43" s="1"/>
      <c r="I43" s="194" t="s">
        <v>9</v>
      </c>
      <c r="J43" s="225" t="s">
        <v>277</v>
      </c>
      <c r="K43" s="226"/>
      <c r="L43" s="192" t="s">
        <v>278</v>
      </c>
      <c r="M43" s="193"/>
      <c r="N43" s="192" t="s">
        <v>279</v>
      </c>
      <c r="O43" s="193"/>
      <c r="Q43" s="194" t="s">
        <v>9</v>
      </c>
      <c r="R43" s="192" t="s">
        <v>277</v>
      </c>
      <c r="S43" s="193"/>
      <c r="T43" s="192" t="s">
        <v>278</v>
      </c>
      <c r="U43" s="193"/>
      <c r="V43" s="192" t="s">
        <v>279</v>
      </c>
      <c r="W43" s="193"/>
    </row>
    <row r="44" spans="1:24" x14ac:dyDescent="0.2">
      <c r="A44" s="195"/>
      <c r="B44" s="69" t="s">
        <v>201</v>
      </c>
      <c r="C44" s="157" t="s">
        <v>253</v>
      </c>
      <c r="D44" s="69" t="s">
        <v>201</v>
      </c>
      <c r="E44" s="157" t="s">
        <v>253</v>
      </c>
      <c r="F44" s="69" t="s">
        <v>201</v>
      </c>
      <c r="G44" s="157" t="s">
        <v>253</v>
      </c>
      <c r="H44" s="1"/>
      <c r="I44" s="195"/>
      <c r="J44" s="69" t="s">
        <v>201</v>
      </c>
      <c r="K44" s="157" t="s">
        <v>253</v>
      </c>
      <c r="L44" s="69" t="s">
        <v>201</v>
      </c>
      <c r="M44" s="157" t="s">
        <v>253</v>
      </c>
      <c r="N44" s="69" t="s">
        <v>201</v>
      </c>
      <c r="O44" s="157" t="s">
        <v>253</v>
      </c>
      <c r="Q44" s="195"/>
      <c r="R44" s="69" t="s">
        <v>219</v>
      </c>
      <c r="S44" s="157" t="s">
        <v>253</v>
      </c>
      <c r="T44" s="69" t="s">
        <v>219</v>
      </c>
      <c r="U44" s="157" t="s">
        <v>253</v>
      </c>
      <c r="V44" s="69" t="s">
        <v>219</v>
      </c>
      <c r="W44" s="157" t="s">
        <v>253</v>
      </c>
    </row>
    <row r="45" spans="1:24" x14ac:dyDescent="0.2">
      <c r="A45" s="230" t="s">
        <v>205</v>
      </c>
      <c r="B45" s="67">
        <v>0.99199999999999999</v>
      </c>
      <c r="C45" s="55">
        <v>0.99199999999999999</v>
      </c>
      <c r="D45" s="67">
        <v>0.998</v>
      </c>
      <c r="E45" s="55">
        <v>0.998</v>
      </c>
      <c r="F45" s="67">
        <v>0.998</v>
      </c>
      <c r="G45" s="55">
        <v>0.998</v>
      </c>
      <c r="H45" s="1"/>
      <c r="I45" s="230" t="s">
        <v>205</v>
      </c>
      <c r="J45" s="67">
        <v>0.996</v>
      </c>
      <c r="K45" s="55">
        <v>0.996</v>
      </c>
      <c r="L45" s="67">
        <v>0.999</v>
      </c>
      <c r="M45" s="55">
        <v>0.999</v>
      </c>
      <c r="N45" s="67">
        <v>0.999</v>
      </c>
      <c r="O45" s="55">
        <v>0.999</v>
      </c>
      <c r="Q45" s="230" t="s">
        <v>205</v>
      </c>
      <c r="R45" s="67">
        <v>0.998</v>
      </c>
      <c r="S45" s="55">
        <v>0.998</v>
      </c>
      <c r="T45" s="67">
        <v>0.995</v>
      </c>
      <c r="U45" s="55">
        <v>0.995</v>
      </c>
      <c r="V45" s="67">
        <v>0.995</v>
      </c>
      <c r="W45" s="55">
        <v>0.995</v>
      </c>
    </row>
    <row r="46" spans="1:24" x14ac:dyDescent="0.2">
      <c r="A46" s="165" t="s">
        <v>204</v>
      </c>
      <c r="B46" s="110">
        <v>-3.238</v>
      </c>
      <c r="C46" s="180">
        <v>-3.238</v>
      </c>
      <c r="D46" s="110">
        <v>-3.286</v>
      </c>
      <c r="E46" s="180">
        <v>-3.286</v>
      </c>
      <c r="F46" s="110">
        <v>-3.286</v>
      </c>
      <c r="G46" s="180">
        <v>-3.286</v>
      </c>
      <c r="H46" s="1"/>
      <c r="I46" s="165" t="s">
        <v>204</v>
      </c>
      <c r="J46" s="110">
        <v>-3.3519999999999999</v>
      </c>
      <c r="K46" s="180">
        <v>-3.3519999999999999</v>
      </c>
      <c r="L46" s="110">
        <v>-3.4430000000000001</v>
      </c>
      <c r="M46" s="180">
        <v>-3.4430000000000001</v>
      </c>
      <c r="N46" s="110">
        <v>-3.4430000000000001</v>
      </c>
      <c r="O46" s="180">
        <v>-3.4430000000000001</v>
      </c>
      <c r="Q46" s="165" t="s">
        <v>204</v>
      </c>
      <c r="R46" s="110">
        <v>-3.3239999999999998</v>
      </c>
      <c r="S46" s="180">
        <v>-3.3239999999999998</v>
      </c>
      <c r="T46" s="110">
        <v>-3.2650000000000001</v>
      </c>
      <c r="U46" s="180">
        <v>-3.2650000000000001</v>
      </c>
      <c r="V46" s="110">
        <v>-3.2650000000000001</v>
      </c>
      <c r="W46" s="180">
        <v>-3.2650000000000001</v>
      </c>
    </row>
    <row r="47" spans="1:24" x14ac:dyDescent="0.2">
      <c r="A47" s="165" t="s">
        <v>301</v>
      </c>
      <c r="B47" s="169">
        <v>26.788213729858398</v>
      </c>
      <c r="C47" s="181">
        <v>26.788213729858398</v>
      </c>
      <c r="D47" s="169">
        <v>25.30019397735596</v>
      </c>
      <c r="E47" s="181">
        <v>25.30019397735596</v>
      </c>
      <c r="F47" s="169">
        <v>25.30019397735596</v>
      </c>
      <c r="G47" s="181">
        <v>25.30019397735596</v>
      </c>
      <c r="I47" s="165" t="s">
        <v>301</v>
      </c>
      <c r="J47" s="169">
        <v>27.49389476776123</v>
      </c>
      <c r="K47" s="181">
        <v>27.49389476776123</v>
      </c>
      <c r="L47" s="169">
        <v>26.034321975708007</v>
      </c>
      <c r="M47" s="181">
        <v>26.034321975708007</v>
      </c>
      <c r="N47" s="169">
        <v>26.034321975708007</v>
      </c>
      <c r="O47" s="181">
        <v>26.034321975708007</v>
      </c>
      <c r="Q47" s="165" t="s">
        <v>301</v>
      </c>
      <c r="R47" s="169">
        <v>32.232049751281735</v>
      </c>
      <c r="S47" s="181">
        <v>32.232049751281735</v>
      </c>
      <c r="T47" s="169">
        <v>30.18</v>
      </c>
      <c r="U47" s="181">
        <v>30.18</v>
      </c>
      <c r="V47" s="169">
        <v>30.17671718597412</v>
      </c>
      <c r="W47" s="181">
        <v>30.17671718597412</v>
      </c>
    </row>
    <row r="48" spans="1:24" x14ac:dyDescent="0.2">
      <c r="A48" s="47" t="s">
        <v>300</v>
      </c>
      <c r="B48" s="170">
        <f t="shared" ref="B48:C48" si="32">10^(-1/B46)-1</f>
        <v>1.0362571052101837</v>
      </c>
      <c r="C48" s="173">
        <f t="shared" si="32"/>
        <v>1.0362571052101837</v>
      </c>
      <c r="D48" s="170">
        <f t="shared" ref="D48:E48" si="33">10^(-1/D46)-1</f>
        <v>1.0152148897540267</v>
      </c>
      <c r="E48" s="173">
        <f t="shared" si="33"/>
        <v>1.0152148897540267</v>
      </c>
      <c r="F48" s="170">
        <f t="shared" ref="F48:G48" si="34">10^(-1/F46)-1</f>
        <v>1.0152148897540267</v>
      </c>
      <c r="G48" s="173">
        <f t="shared" si="34"/>
        <v>1.0152148897540267</v>
      </c>
      <c r="I48" s="47" t="s">
        <v>300</v>
      </c>
      <c r="J48" s="170">
        <f t="shared" ref="J48:K48" si="35">10^(-1/J46)-1</f>
        <v>0.98760168206849919</v>
      </c>
      <c r="K48" s="173">
        <f t="shared" si="35"/>
        <v>0.98760168206849919</v>
      </c>
      <c r="L48" s="170">
        <f t="shared" ref="L48:M48" si="36">10^(-1/L46)-1</f>
        <v>0.95184074577131939</v>
      </c>
      <c r="M48" s="173">
        <f t="shared" si="36"/>
        <v>0.95184074577131939</v>
      </c>
      <c r="N48" s="170">
        <f t="shared" ref="N48:O48" si="37">10^(-1/N46)-1</f>
        <v>0.95184074577131939</v>
      </c>
      <c r="O48" s="173">
        <f t="shared" si="37"/>
        <v>0.95184074577131939</v>
      </c>
      <c r="Q48" s="47" t="s">
        <v>300</v>
      </c>
      <c r="R48" s="170">
        <f>10^(-1/R46)-1</f>
        <v>0.99913608604658832</v>
      </c>
      <c r="S48" s="173">
        <f>10^(-1/S46)-1</f>
        <v>0.99913608604658832</v>
      </c>
      <c r="T48" s="170">
        <v>1.02</v>
      </c>
      <c r="U48" s="173">
        <v>1.02</v>
      </c>
      <c r="V48" s="170">
        <f t="shared" ref="V48:W48" si="38">10^(-1/V46)-1</f>
        <v>1.0243178918932028</v>
      </c>
      <c r="W48" s="173">
        <f t="shared" si="38"/>
        <v>1.0243178918932028</v>
      </c>
    </row>
    <row r="49" spans="1:23" x14ac:dyDescent="0.2">
      <c r="A49" s="230" t="s">
        <v>305</v>
      </c>
      <c r="B49" s="169">
        <v>26.571496543966362</v>
      </c>
      <c r="C49" s="181">
        <v>32.670945190526695</v>
      </c>
      <c r="D49" s="169">
        <v>23.547632045960334</v>
      </c>
      <c r="E49" s="181">
        <v>33.606664571451297</v>
      </c>
      <c r="F49" s="169">
        <v>22.813827533924506</v>
      </c>
      <c r="G49" s="181">
        <v>31.630529242849324</v>
      </c>
      <c r="H49" s="1"/>
      <c r="I49" s="230" t="s">
        <v>305</v>
      </c>
      <c r="J49" s="169">
        <v>27.249630517645365</v>
      </c>
      <c r="K49" s="181">
        <v>33.086047285459372</v>
      </c>
      <c r="L49" s="169">
        <v>23.252831605859409</v>
      </c>
      <c r="M49" s="181" t="s">
        <v>202</v>
      </c>
      <c r="N49" s="169">
        <v>24.064037044629902</v>
      </c>
      <c r="O49" s="181" t="s">
        <v>202</v>
      </c>
      <c r="Q49" s="230" t="s">
        <v>305</v>
      </c>
      <c r="R49" s="169">
        <v>24.283687737444954</v>
      </c>
      <c r="S49" s="181">
        <v>36.547100264303801</v>
      </c>
      <c r="T49" s="169">
        <v>21.470491689276606</v>
      </c>
      <c r="U49" s="181">
        <v>34.748790230573952</v>
      </c>
      <c r="V49" s="169">
        <v>20.383529580758292</v>
      </c>
      <c r="W49" s="181" t="s">
        <v>202</v>
      </c>
    </row>
    <row r="50" spans="1:23" x14ac:dyDescent="0.2">
      <c r="A50" s="165" t="s">
        <v>224</v>
      </c>
      <c r="B50" s="169">
        <v>1.1666197776794434</v>
      </c>
      <c r="C50" s="181">
        <v>1.5248273499310017E-2</v>
      </c>
      <c r="D50" s="169">
        <v>3.4146173000335693</v>
      </c>
      <c r="E50" s="181">
        <v>2.9659480787813663E-3</v>
      </c>
      <c r="F50" s="169">
        <v>5.7102408409118652</v>
      </c>
      <c r="G50" s="181">
        <v>1.1845236644148827E-2</v>
      </c>
      <c r="H50" s="1"/>
      <c r="I50" s="165" t="s">
        <v>224</v>
      </c>
      <c r="J50" s="169">
        <v>1.1826907396316528</v>
      </c>
      <c r="K50" s="181">
        <v>2.1463312208652496E-2</v>
      </c>
      <c r="L50" s="169">
        <v>6.4249277114868164</v>
      </c>
      <c r="M50" s="181" t="s">
        <v>203</v>
      </c>
      <c r="N50" s="169">
        <v>3.7347211837768555</v>
      </c>
      <c r="O50" s="181" t="s">
        <v>203</v>
      </c>
      <c r="Q50" s="165" t="s">
        <v>224</v>
      </c>
      <c r="R50" s="169">
        <v>246.15234375</v>
      </c>
      <c r="S50" s="181">
        <v>5.0332676619291306E-2</v>
      </c>
      <c r="T50" s="169">
        <v>465.09</v>
      </c>
      <c r="U50" s="181">
        <v>3.9872806519269943E-2</v>
      </c>
      <c r="V50" s="169">
        <v>998.72265625</v>
      </c>
      <c r="W50" s="181" t="s">
        <v>203</v>
      </c>
    </row>
    <row r="51" spans="1:23" x14ac:dyDescent="0.2">
      <c r="A51" s="47" t="s">
        <v>295</v>
      </c>
      <c r="B51" s="89">
        <v>5.5644243955612183E-2</v>
      </c>
      <c r="C51" s="109">
        <v>4.8272577114403248E-3</v>
      </c>
      <c r="D51" s="89">
        <v>0.48437637090682983</v>
      </c>
      <c r="E51" s="109">
        <v>2.077470300719142E-3</v>
      </c>
      <c r="F51" s="89">
        <v>1.8649332523345947</v>
      </c>
      <c r="G51" s="109">
        <v>3.0104164034128189E-3</v>
      </c>
      <c r="H51" s="1"/>
      <c r="I51" s="47" t="s">
        <v>295</v>
      </c>
      <c r="J51" s="89">
        <v>0.28718769550323486</v>
      </c>
      <c r="K51" s="109">
        <v>7.282426580786705E-3</v>
      </c>
      <c r="L51" s="89">
        <v>1.0630109347403049E-2</v>
      </c>
      <c r="M51" s="109" t="s">
        <v>203</v>
      </c>
      <c r="N51" s="89">
        <v>0.70529741048812866</v>
      </c>
      <c r="O51" s="109" t="s">
        <v>203</v>
      </c>
      <c r="Q51" s="47" t="s">
        <v>295</v>
      </c>
      <c r="R51" s="89">
        <v>2.038886547088623</v>
      </c>
      <c r="S51" s="109" t="s">
        <v>203</v>
      </c>
      <c r="T51" s="89">
        <v>84.21</v>
      </c>
      <c r="U51" s="109" t="s">
        <v>203</v>
      </c>
      <c r="V51" s="89">
        <v>243.52906799316406</v>
      </c>
      <c r="W51" s="109" t="s">
        <v>203</v>
      </c>
    </row>
    <row r="53" spans="1:23" x14ac:dyDescent="0.2">
      <c r="A53" s="1" t="s">
        <v>280</v>
      </c>
    </row>
    <row r="59" spans="1:23" x14ac:dyDescent="0.2">
      <c r="P59" s="38"/>
    </row>
  </sheetData>
  <mergeCells count="63">
    <mergeCell ref="A13:A14"/>
    <mergeCell ref="Q2:W2"/>
    <mergeCell ref="A2:G2"/>
    <mergeCell ref="I2:O2"/>
    <mergeCell ref="Q3:Q4"/>
    <mergeCell ref="R3:S3"/>
    <mergeCell ref="T3:U3"/>
    <mergeCell ref="V3:W3"/>
    <mergeCell ref="A3:A4"/>
    <mergeCell ref="B3:C3"/>
    <mergeCell ref="D3:E3"/>
    <mergeCell ref="N3:O3"/>
    <mergeCell ref="Q13:Q14"/>
    <mergeCell ref="R13:S13"/>
    <mergeCell ref="T13:U13"/>
    <mergeCell ref="V13:W13"/>
    <mergeCell ref="L13:M13"/>
    <mergeCell ref="F3:G3"/>
    <mergeCell ref="I3:I4"/>
    <mergeCell ref="J3:K3"/>
    <mergeCell ref="L3:M3"/>
    <mergeCell ref="B13:C13"/>
    <mergeCell ref="D13:E13"/>
    <mergeCell ref="F13:G13"/>
    <mergeCell ref="I13:I14"/>
    <mergeCell ref="J13:K13"/>
    <mergeCell ref="A23:A24"/>
    <mergeCell ref="B23:C23"/>
    <mergeCell ref="D23:E23"/>
    <mergeCell ref="F23:G23"/>
    <mergeCell ref="I23:I24"/>
    <mergeCell ref="N13:O13"/>
    <mergeCell ref="Q23:Q24"/>
    <mergeCell ref="R23:S23"/>
    <mergeCell ref="T23:U23"/>
    <mergeCell ref="V23:W23"/>
    <mergeCell ref="T33:U33"/>
    <mergeCell ref="V33:W33"/>
    <mergeCell ref="A33:A34"/>
    <mergeCell ref="B33:C33"/>
    <mergeCell ref="D33:E33"/>
    <mergeCell ref="F33:G33"/>
    <mergeCell ref="I33:I34"/>
    <mergeCell ref="J23:K23"/>
    <mergeCell ref="L23:M23"/>
    <mergeCell ref="N23:O23"/>
    <mergeCell ref="Q33:Q34"/>
    <mergeCell ref="R33:S33"/>
    <mergeCell ref="J33:K33"/>
    <mergeCell ref="L33:M33"/>
    <mergeCell ref="N33:O33"/>
    <mergeCell ref="Q43:Q44"/>
    <mergeCell ref="R43:S43"/>
    <mergeCell ref="T43:U43"/>
    <mergeCell ref="V43:W43"/>
    <mergeCell ref="A43:A44"/>
    <mergeCell ref="N43:O43"/>
    <mergeCell ref="B43:C43"/>
    <mergeCell ref="D43:E43"/>
    <mergeCell ref="F43:G43"/>
    <mergeCell ref="I43:I44"/>
    <mergeCell ref="J43:K43"/>
    <mergeCell ref="L43:M43"/>
  </mergeCells>
  <phoneticPr fontId="7"/>
  <pageMargins left="0.7" right="0.7" top="0.75" bottom="0.75" header="0.3" footer="0.3"/>
  <pageSetup paperSize="9"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7B67-B118-D844-83A2-64F84BD42B0C}">
  <dimension ref="A1:P72"/>
  <sheetViews>
    <sheetView zoomScaleNormal="100" workbookViewId="0"/>
  </sheetViews>
  <sheetFormatPr baseColWidth="10" defaultColWidth="11" defaultRowHeight="16" x14ac:dyDescent="0.2"/>
  <cols>
    <col min="1" max="1" width="24.5" style="38" customWidth="1"/>
    <col min="2" max="2" width="10.33203125" bestFit="1" customWidth="1"/>
    <col min="3" max="3" width="11.1640625" bestFit="1" customWidth="1"/>
    <col min="4" max="4" width="10.33203125" bestFit="1" customWidth="1"/>
    <col min="5" max="5" width="11.1640625" bestFit="1" customWidth="1"/>
    <col min="6" max="6" width="10.33203125" bestFit="1" customWidth="1"/>
    <col min="7" max="7" width="11.1640625" bestFit="1" customWidth="1"/>
    <col min="9" max="9" width="25.83203125" bestFit="1" customWidth="1"/>
    <col min="10" max="10" width="10.33203125" bestFit="1" customWidth="1"/>
    <col min="11" max="11" width="11.1640625" bestFit="1" customWidth="1"/>
    <col min="12" max="12" width="10.33203125" bestFit="1" customWidth="1"/>
    <col min="13" max="13" width="11.1640625" bestFit="1" customWidth="1"/>
    <col min="14" max="14" width="10.33203125" bestFit="1" customWidth="1"/>
    <col min="15" max="15" width="11.1640625" bestFit="1" customWidth="1"/>
  </cols>
  <sheetData>
    <row r="1" spans="1:15" x14ac:dyDescent="0.2">
      <c r="A1" s="3" t="s">
        <v>220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96" t="s">
        <v>18</v>
      </c>
      <c r="B2" s="196"/>
      <c r="C2" s="196"/>
      <c r="D2" s="196"/>
      <c r="E2" s="196"/>
      <c r="F2" s="196"/>
      <c r="G2" s="196"/>
      <c r="H2" s="1"/>
      <c r="I2" s="196" t="s">
        <v>221</v>
      </c>
      <c r="J2" s="196"/>
      <c r="K2" s="196"/>
      <c r="L2" s="196"/>
      <c r="M2" s="196"/>
      <c r="N2" s="196"/>
      <c r="O2" s="196"/>
    </row>
    <row r="3" spans="1:15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H3" s="1"/>
      <c r="I3" s="197" t="s">
        <v>2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</row>
    <row r="4" spans="1:15" x14ac:dyDescent="0.2">
      <c r="A4" s="198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  <c r="H4" s="1"/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</row>
    <row r="5" spans="1:15" x14ac:dyDescent="0.2">
      <c r="A5" s="46" t="s">
        <v>313</v>
      </c>
      <c r="B5" s="67">
        <v>0.997</v>
      </c>
      <c r="C5" s="54">
        <v>0.997</v>
      </c>
      <c r="D5" s="54">
        <v>0.997</v>
      </c>
      <c r="E5" s="54">
        <v>0.997</v>
      </c>
      <c r="F5" s="54">
        <v>0.997</v>
      </c>
      <c r="G5" s="54">
        <v>0.997</v>
      </c>
      <c r="H5" s="1"/>
      <c r="I5" s="46" t="s">
        <v>313</v>
      </c>
      <c r="J5" s="67">
        <v>0.98899999999999999</v>
      </c>
      <c r="K5" s="54">
        <v>0.98899999999999999</v>
      </c>
      <c r="L5" s="54">
        <v>0.98899999999999999</v>
      </c>
      <c r="M5" s="54">
        <v>0.98899999999999999</v>
      </c>
      <c r="N5" s="54">
        <v>0.98899999999999999</v>
      </c>
      <c r="O5" s="54">
        <v>0.98899999999999999</v>
      </c>
    </row>
    <row r="6" spans="1:15" x14ac:dyDescent="0.2">
      <c r="A6" s="36" t="s">
        <v>314</v>
      </c>
      <c r="B6" s="110">
        <v>-3.3140000000000001</v>
      </c>
      <c r="C6" s="110">
        <v>-3.3140000000000001</v>
      </c>
      <c r="D6" s="110">
        <v>-3.3140000000000001</v>
      </c>
      <c r="E6" s="110">
        <v>-3.3140000000000001</v>
      </c>
      <c r="F6" s="110">
        <v>-3.3140000000000001</v>
      </c>
      <c r="G6" s="166">
        <v>-3.3140000000000001</v>
      </c>
      <c r="H6" s="1"/>
      <c r="I6" s="36" t="s">
        <v>314</v>
      </c>
      <c r="J6" s="110">
        <v>-3.2290000000000001</v>
      </c>
      <c r="K6" s="110">
        <v>-3.2290000000000001</v>
      </c>
      <c r="L6" s="110">
        <v>-3.2290000000000001</v>
      </c>
      <c r="M6" s="110">
        <v>-3.2290000000000001</v>
      </c>
      <c r="N6" s="110">
        <v>-3.2290000000000001</v>
      </c>
      <c r="O6" s="166">
        <v>-3.2290000000000001</v>
      </c>
    </row>
    <row r="7" spans="1:15" x14ac:dyDescent="0.2">
      <c r="A7" s="36" t="s">
        <v>301</v>
      </c>
      <c r="B7" s="169">
        <v>32.534946632385257</v>
      </c>
      <c r="C7" s="52">
        <v>32.534946632385257</v>
      </c>
      <c r="D7" s="52">
        <v>32.534946632385257</v>
      </c>
      <c r="E7" s="52">
        <v>32.534946632385257</v>
      </c>
      <c r="F7" s="52">
        <v>32.534946632385257</v>
      </c>
      <c r="G7" s="52">
        <v>32.534946632385257</v>
      </c>
      <c r="H7" s="1"/>
      <c r="I7" s="36" t="s">
        <v>301</v>
      </c>
      <c r="J7" s="169">
        <v>28.608221626281736</v>
      </c>
      <c r="K7" s="52">
        <v>28.608221626281736</v>
      </c>
      <c r="L7" s="52">
        <v>28.608221626281736</v>
      </c>
      <c r="M7" s="52">
        <v>28.608221626281736</v>
      </c>
      <c r="N7" s="52">
        <v>28.608221626281736</v>
      </c>
      <c r="O7" s="52">
        <v>28.608221626281736</v>
      </c>
    </row>
    <row r="8" spans="1:15" x14ac:dyDescent="0.2">
      <c r="A8" s="37" t="s">
        <v>300</v>
      </c>
      <c r="B8" s="170">
        <f>10^(-1/B6)-1</f>
        <v>1.0033191885170112</v>
      </c>
      <c r="C8" s="170">
        <f t="shared" ref="C8:G8" si="0">10^(-1/C6)-1</f>
        <v>1.0033191885170112</v>
      </c>
      <c r="D8" s="170">
        <f t="shared" si="0"/>
        <v>1.0033191885170112</v>
      </c>
      <c r="E8" s="170">
        <f t="shared" si="0"/>
        <v>1.0033191885170112</v>
      </c>
      <c r="F8" s="170">
        <f t="shared" si="0"/>
        <v>1.0033191885170112</v>
      </c>
      <c r="G8" s="171">
        <f t="shared" si="0"/>
        <v>1.0033191885170112</v>
      </c>
      <c r="H8" s="1"/>
      <c r="I8" s="37" t="s">
        <v>300</v>
      </c>
      <c r="J8" s="170">
        <f t="shared" ref="J8:O8" si="1">10^(-1/J6)-1</f>
        <v>1.0402970589104128</v>
      </c>
      <c r="K8" s="170">
        <f t="shared" si="1"/>
        <v>1.0402970589104128</v>
      </c>
      <c r="L8" s="170">
        <f t="shared" si="1"/>
        <v>1.0402970589104128</v>
      </c>
      <c r="M8" s="170">
        <f t="shared" si="1"/>
        <v>1.0402970589104128</v>
      </c>
      <c r="N8" s="170">
        <f t="shared" si="1"/>
        <v>1.0402970589104128</v>
      </c>
      <c r="O8" s="171">
        <f t="shared" si="1"/>
        <v>1.0402970589104128</v>
      </c>
    </row>
    <row r="9" spans="1:15" x14ac:dyDescent="0.2">
      <c r="A9" s="50" t="s">
        <v>5</v>
      </c>
      <c r="B9" s="53">
        <f t="shared" ref="B9:G9" si="2">B14/B11/1.44</f>
        <v>0.26988908032774911</v>
      </c>
      <c r="C9" s="53">
        <f t="shared" si="2"/>
        <v>1.6046021592553907E-3</v>
      </c>
      <c r="D9" s="53">
        <f t="shared" si="2"/>
        <v>0.15429853444132566</v>
      </c>
      <c r="E9" s="53">
        <f t="shared" si="2"/>
        <v>8.0791617155854113E-4</v>
      </c>
      <c r="F9" s="53">
        <f t="shared" si="2"/>
        <v>0.21635506690289888</v>
      </c>
      <c r="G9" s="53">
        <f t="shared" si="2"/>
        <v>7.4721435624640811E-3</v>
      </c>
      <c r="H9" s="1"/>
      <c r="I9" s="50" t="s">
        <v>5</v>
      </c>
      <c r="J9" s="53">
        <f t="shared" ref="J9:O9" si="3">J14/J11/1.44</f>
        <v>5.3956909952952013E-2</v>
      </c>
      <c r="K9" s="53">
        <f t="shared" si="3"/>
        <v>6.5705976449599943E-3</v>
      </c>
      <c r="L9" s="53">
        <f t="shared" si="3"/>
        <v>2.3147268097248982E-2</v>
      </c>
      <c r="M9" s="53">
        <f t="shared" si="3"/>
        <v>3.5299456540355783E-3</v>
      </c>
      <c r="N9" s="53">
        <f t="shared" si="3"/>
        <v>3.2797553062340577E-2</v>
      </c>
      <c r="O9" s="53">
        <f t="shared" si="3"/>
        <v>3.7640200012763855E-3</v>
      </c>
    </row>
    <row r="10" spans="1:15" x14ac:dyDescent="0.2">
      <c r="A10" s="66" t="s">
        <v>302</v>
      </c>
      <c r="B10" s="88">
        <v>26.883495332741774</v>
      </c>
      <c r="C10" s="74">
        <v>26.883495332741774</v>
      </c>
      <c r="D10" s="74">
        <v>26.799830241058856</v>
      </c>
      <c r="E10" s="74">
        <v>26.799830241058856</v>
      </c>
      <c r="F10" s="74">
        <v>27.373541823194724</v>
      </c>
      <c r="G10" s="74">
        <v>27.373541823194724</v>
      </c>
      <c r="H10" s="1"/>
      <c r="I10" s="66" t="s">
        <v>302</v>
      </c>
      <c r="J10" s="88">
        <v>23.636627263049611</v>
      </c>
      <c r="K10" s="74">
        <v>23.636627263049611</v>
      </c>
      <c r="L10" s="74">
        <v>22.971789492961257</v>
      </c>
      <c r="M10" s="74">
        <v>22.971789492961257</v>
      </c>
      <c r="N10" s="74">
        <v>23.139193075215786</v>
      </c>
      <c r="O10" s="74">
        <v>23.139193075215786</v>
      </c>
    </row>
    <row r="11" spans="1:15" x14ac:dyDescent="0.2">
      <c r="A11" s="165" t="s">
        <v>209</v>
      </c>
      <c r="B11" s="169">
        <v>50.737174987792969</v>
      </c>
      <c r="C11" s="52">
        <v>50.737174987792969</v>
      </c>
      <c r="D11" s="52">
        <v>53.77398681640625</v>
      </c>
      <c r="E11" s="52">
        <v>53.77398681640625</v>
      </c>
      <c r="F11" s="52">
        <v>36.095634460449219</v>
      </c>
      <c r="G11" s="52">
        <v>36.095634460449219</v>
      </c>
      <c r="H11" s="1"/>
      <c r="I11" s="165" t="s">
        <v>209</v>
      </c>
      <c r="J11" s="169">
        <v>34.647346496582031</v>
      </c>
      <c r="K11" s="52">
        <v>34.647346496582031</v>
      </c>
      <c r="L11" s="52">
        <v>55.66290283203125</v>
      </c>
      <c r="M11" s="52">
        <v>55.66290283203125</v>
      </c>
      <c r="N11" s="52">
        <v>49.399444580078125</v>
      </c>
      <c r="O11" s="52">
        <v>49.399444580078125</v>
      </c>
    </row>
    <row r="12" spans="1:15" x14ac:dyDescent="0.2">
      <c r="A12" s="165" t="s">
        <v>304</v>
      </c>
      <c r="B12" s="169">
        <v>1.2392090559005737</v>
      </c>
      <c r="C12" s="52">
        <v>1.2392090559005737</v>
      </c>
      <c r="D12" s="52">
        <v>1.3508651256561279</v>
      </c>
      <c r="E12" s="52">
        <v>1.3508651256561279</v>
      </c>
      <c r="F12" s="52">
        <v>1.4456167221069336</v>
      </c>
      <c r="G12" s="52">
        <v>1.4456167221069336</v>
      </c>
      <c r="H12" s="1"/>
      <c r="I12" s="165" t="s">
        <v>304</v>
      </c>
      <c r="J12" s="169">
        <v>2.1422493457794189</v>
      </c>
      <c r="K12" s="52">
        <v>2.1422493457794189</v>
      </c>
      <c r="L12" s="52">
        <v>9.9596872329711914</v>
      </c>
      <c r="M12" s="52">
        <v>9.9596872329711914</v>
      </c>
      <c r="N12" s="52">
        <v>9.7275495529174805</v>
      </c>
      <c r="O12" s="52">
        <v>9.7275495529174805</v>
      </c>
    </row>
    <row r="13" spans="1:15" x14ac:dyDescent="0.2">
      <c r="A13" s="168" t="s">
        <v>303</v>
      </c>
      <c r="B13" s="184">
        <v>28.243733905259241</v>
      </c>
      <c r="C13" s="75">
        <v>35.620094562197799</v>
      </c>
      <c r="D13" s="75">
        <v>28.964785933522645</v>
      </c>
      <c r="E13" s="75">
        <v>36.524005020004388</v>
      </c>
      <c r="F13" s="75">
        <v>29.051984852541636</v>
      </c>
      <c r="G13" s="75">
        <v>33.896131107027877</v>
      </c>
      <c r="H13" s="1"/>
      <c r="I13" s="168" t="s">
        <v>303</v>
      </c>
      <c r="J13" s="184">
        <v>27.219494786425017</v>
      </c>
      <c r="K13" s="75">
        <v>30.172228638944677</v>
      </c>
      <c r="L13" s="75">
        <v>27.741467339786958</v>
      </c>
      <c r="M13" s="75">
        <v>30.378694072072257</v>
      </c>
      <c r="N13" s="75">
        <v>27.420188567594288</v>
      </c>
      <c r="O13" s="75">
        <v>30.456060530428076</v>
      </c>
    </row>
    <row r="14" spans="1:15" x14ac:dyDescent="0.2">
      <c r="A14" s="165" t="s">
        <v>315</v>
      </c>
      <c r="B14" s="169">
        <v>19.718509674072266</v>
      </c>
      <c r="C14" s="52">
        <v>0.11723469197750092</v>
      </c>
      <c r="D14" s="52">
        <v>11.948036193847656</v>
      </c>
      <c r="E14" s="52">
        <v>6.2560617923736572E-2</v>
      </c>
      <c r="F14" s="52">
        <v>11.245641708374023</v>
      </c>
      <c r="G14" s="52">
        <v>0.38838493824005127</v>
      </c>
      <c r="H14" s="1"/>
      <c r="I14" s="165" t="s">
        <v>315</v>
      </c>
      <c r="J14" s="169">
        <v>2.6920278072357178</v>
      </c>
      <c r="K14" s="52">
        <v>0.32782143354415894</v>
      </c>
      <c r="L14" s="52">
        <v>1.8553595542907715</v>
      </c>
      <c r="M14" s="52">
        <v>0.2829413115978241</v>
      </c>
      <c r="N14" s="52">
        <v>2.3330605030059814</v>
      </c>
      <c r="O14" s="52">
        <v>0.26775431632995605</v>
      </c>
    </row>
    <row r="15" spans="1:15" x14ac:dyDescent="0.2">
      <c r="A15" s="47" t="s">
        <v>293</v>
      </c>
      <c r="B15" s="89">
        <v>1.1092712879180908</v>
      </c>
      <c r="C15" s="53">
        <v>1.8978746607899666E-2</v>
      </c>
      <c r="D15" s="53">
        <v>0.22353407740592957</v>
      </c>
      <c r="E15" s="53">
        <v>4.15831059217453E-3</v>
      </c>
      <c r="F15" s="53">
        <v>0.31330820918083191</v>
      </c>
      <c r="G15" s="53">
        <v>7.72846769541502E-3</v>
      </c>
      <c r="H15" s="1"/>
      <c r="I15" s="47" t="s">
        <v>293</v>
      </c>
      <c r="J15" s="89">
        <v>0.42405024170875549</v>
      </c>
      <c r="K15" s="53">
        <v>6.6778987646102905E-2</v>
      </c>
      <c r="L15" s="53">
        <v>0.35650897026062012</v>
      </c>
      <c r="M15" s="53">
        <v>0.35650897026062012</v>
      </c>
      <c r="N15" s="53">
        <v>0.41446468234062195</v>
      </c>
      <c r="O15" s="53">
        <v>8.2360483705997467E-2</v>
      </c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6" x14ac:dyDescent="0.2">
      <c r="A17" s="194" t="s">
        <v>19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H17" s="1"/>
      <c r="I17" s="194" t="s">
        <v>19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</row>
    <row r="18" spans="1:16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H18" s="1"/>
      <c r="I18" s="195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</row>
    <row r="19" spans="1:16" x14ac:dyDescent="0.2">
      <c r="A19" s="46" t="s">
        <v>313</v>
      </c>
      <c r="B19" s="67">
        <v>0.999</v>
      </c>
      <c r="C19" s="54">
        <v>0.999</v>
      </c>
      <c r="D19" s="54">
        <v>0.999</v>
      </c>
      <c r="E19" s="54">
        <v>0.999</v>
      </c>
      <c r="F19" s="54">
        <v>0.999</v>
      </c>
      <c r="G19" s="54">
        <v>0.999</v>
      </c>
      <c r="H19" s="1"/>
      <c r="I19" s="46" t="s">
        <v>313</v>
      </c>
      <c r="J19" s="67">
        <v>0.997</v>
      </c>
      <c r="K19" s="54">
        <v>0.997</v>
      </c>
      <c r="L19" s="54">
        <v>0.997</v>
      </c>
      <c r="M19" s="54">
        <v>0.997</v>
      </c>
      <c r="N19" s="54">
        <v>0.997</v>
      </c>
      <c r="O19" s="54">
        <v>0.997</v>
      </c>
    </row>
    <row r="20" spans="1:16" x14ac:dyDescent="0.2">
      <c r="A20" s="36" t="s">
        <v>314</v>
      </c>
      <c r="B20" s="110">
        <v>-3.3879999999999999</v>
      </c>
      <c r="C20" s="110">
        <v>-3.3879999999999999</v>
      </c>
      <c r="D20" s="110">
        <v>-3.3879999999999999</v>
      </c>
      <c r="E20" s="110">
        <v>-3.3879999999999999</v>
      </c>
      <c r="F20" s="110">
        <v>-3.3879999999999999</v>
      </c>
      <c r="G20" s="166">
        <v>-3.3879999999999999</v>
      </c>
      <c r="H20" s="1"/>
      <c r="I20" s="36" t="s">
        <v>314</v>
      </c>
      <c r="J20" s="110">
        <v>-3.4569999999999999</v>
      </c>
      <c r="K20" s="110">
        <v>-3.4569999999999999</v>
      </c>
      <c r="L20" s="110">
        <v>-3.4569999999999999</v>
      </c>
      <c r="M20" s="110">
        <v>-3.4569999999999999</v>
      </c>
      <c r="N20" s="110">
        <v>-3.4569999999999999</v>
      </c>
      <c r="O20" s="166">
        <v>-3.4569999999999999</v>
      </c>
    </row>
    <row r="21" spans="1:16" x14ac:dyDescent="0.2">
      <c r="A21" s="36" t="s">
        <v>301</v>
      </c>
      <c r="B21" s="169">
        <v>30.756714820861816</v>
      </c>
      <c r="C21" s="52">
        <v>30.756714820861816</v>
      </c>
      <c r="D21" s="52">
        <v>30.756714820861816</v>
      </c>
      <c r="E21" s="52">
        <v>30.756714820861816</v>
      </c>
      <c r="F21" s="52">
        <v>30.756714820861816</v>
      </c>
      <c r="G21" s="52">
        <v>30.756714820861816</v>
      </c>
      <c r="H21" s="1"/>
      <c r="I21" s="36" t="s">
        <v>301</v>
      </c>
      <c r="J21" s="169">
        <v>33.78914394378662</v>
      </c>
      <c r="K21" s="52">
        <v>33.78914394378662</v>
      </c>
      <c r="L21" s="52">
        <v>33.78914394378662</v>
      </c>
      <c r="M21" s="52">
        <v>33.78914394378662</v>
      </c>
      <c r="N21" s="52">
        <v>33.78914394378662</v>
      </c>
      <c r="O21" s="52">
        <v>33.78914394378662</v>
      </c>
    </row>
    <row r="22" spans="1:16" x14ac:dyDescent="0.2">
      <c r="A22" s="37" t="s">
        <v>300</v>
      </c>
      <c r="B22" s="170">
        <f t="shared" ref="B22:G22" si="4">10^(-1/B20)-1</f>
        <v>0.97314674807808887</v>
      </c>
      <c r="C22" s="170">
        <f t="shared" si="4"/>
        <v>0.97314674807808887</v>
      </c>
      <c r="D22" s="170">
        <f t="shared" si="4"/>
        <v>0.97314674807808887</v>
      </c>
      <c r="E22" s="170">
        <f t="shared" si="4"/>
        <v>0.97314674807808887</v>
      </c>
      <c r="F22" s="170">
        <f t="shared" si="4"/>
        <v>0.97314674807808887</v>
      </c>
      <c r="G22" s="171">
        <f t="shared" si="4"/>
        <v>0.97314674807808887</v>
      </c>
      <c r="H22" s="1"/>
      <c r="I22" s="37" t="s">
        <v>300</v>
      </c>
      <c r="J22" s="170">
        <f t="shared" ref="J22:O22" si="5">10^(-1/J20)-1</f>
        <v>0.94656159919276939</v>
      </c>
      <c r="K22" s="170">
        <f t="shared" si="5"/>
        <v>0.94656159919276939</v>
      </c>
      <c r="L22" s="170">
        <f t="shared" si="5"/>
        <v>0.94656159919276939</v>
      </c>
      <c r="M22" s="170">
        <f t="shared" si="5"/>
        <v>0.94656159919276939</v>
      </c>
      <c r="N22" s="170">
        <f t="shared" si="5"/>
        <v>0.94656159919276939</v>
      </c>
      <c r="O22" s="171">
        <f t="shared" si="5"/>
        <v>0.94656159919276939</v>
      </c>
    </row>
    <row r="23" spans="1:16" x14ac:dyDescent="0.2">
      <c r="A23" s="50" t="s">
        <v>5</v>
      </c>
      <c r="B23" s="53">
        <f t="shared" ref="B23:G23" si="6">B28/B25/1.44</f>
        <v>0.11514790630843649</v>
      </c>
      <c r="C23" s="53">
        <f t="shared" si="6"/>
        <v>4.2890403547082004E-3</v>
      </c>
      <c r="D23" s="53">
        <f t="shared" si="6"/>
        <v>6.977305349471323E-2</v>
      </c>
      <c r="E23" s="53">
        <f t="shared" si="6"/>
        <v>6.9673115072971161E-4</v>
      </c>
      <c r="F23" s="53">
        <f t="shared" si="6"/>
        <v>0.15181283073474175</v>
      </c>
      <c r="G23" s="53">
        <f t="shared" si="6"/>
        <v>5.2470169278896559E-3</v>
      </c>
      <c r="H23" s="1"/>
      <c r="I23" s="50" t="s">
        <v>5</v>
      </c>
      <c r="J23" s="53">
        <f t="shared" ref="J23:O23" si="7">J28/J25/1.44</f>
        <v>5.0638746439529501E-2</v>
      </c>
      <c r="K23" s="53">
        <f t="shared" si="7"/>
        <v>7.4616856880777085E-3</v>
      </c>
      <c r="L23" s="53">
        <f t="shared" si="7"/>
        <v>2.6093288664825593E-2</v>
      </c>
      <c r="M23" s="53">
        <f t="shared" si="7"/>
        <v>2.8445343871179364E-3</v>
      </c>
      <c r="N23" s="53">
        <f t="shared" si="7"/>
        <v>6.1996795311990982E-2</v>
      </c>
      <c r="O23" s="53">
        <f t="shared" si="7"/>
        <v>5.7860508286040335E-3</v>
      </c>
    </row>
    <row r="24" spans="1:16" x14ac:dyDescent="0.2">
      <c r="A24" s="66" t="s">
        <v>302</v>
      </c>
      <c r="B24" s="88">
        <v>25.043777049124326</v>
      </c>
      <c r="C24" s="74">
        <v>25.043777049124326</v>
      </c>
      <c r="D24" s="74">
        <v>25.531866187745557</v>
      </c>
      <c r="E24" s="74">
        <v>25.531866187745557</v>
      </c>
      <c r="F24" s="74">
        <v>25.486994793864532</v>
      </c>
      <c r="G24" s="74">
        <v>25.486994793864532</v>
      </c>
      <c r="H24" s="1"/>
      <c r="I24" s="66" t="s">
        <v>302</v>
      </c>
      <c r="J24" s="88">
        <v>27.548858107853349</v>
      </c>
      <c r="K24" s="74">
        <v>27.548858107853349</v>
      </c>
      <c r="L24" s="74">
        <v>27.672606525989018</v>
      </c>
      <c r="M24" s="74">
        <v>27.672606525989018</v>
      </c>
      <c r="N24" s="74">
        <v>27.837398865839738</v>
      </c>
      <c r="O24" s="74">
        <v>27.837398865839738</v>
      </c>
    </row>
    <row r="25" spans="1:16" x14ac:dyDescent="0.2">
      <c r="A25" s="165" t="s">
        <v>209</v>
      </c>
      <c r="B25" s="169">
        <v>48.554244995117188</v>
      </c>
      <c r="C25" s="52">
        <v>48.554244995117188</v>
      </c>
      <c r="D25" s="52">
        <v>34.846817016601562</v>
      </c>
      <c r="E25" s="52">
        <v>34.846817016601562</v>
      </c>
      <c r="F25" s="52">
        <v>35.925872802734375</v>
      </c>
      <c r="G25" s="52">
        <v>35.925872802734375</v>
      </c>
      <c r="H25" s="1"/>
      <c r="I25" s="165" t="s">
        <v>209</v>
      </c>
      <c r="J25" s="169">
        <v>63.843391418457031</v>
      </c>
      <c r="K25" s="52">
        <v>63.843391418457031</v>
      </c>
      <c r="L25" s="52">
        <v>58.792167663574219</v>
      </c>
      <c r="M25" s="52">
        <v>58.792167663574219</v>
      </c>
      <c r="N25" s="52">
        <v>52.680549621582031</v>
      </c>
      <c r="O25" s="52">
        <v>52.680549621582031</v>
      </c>
    </row>
    <row r="26" spans="1:16" x14ac:dyDescent="0.2">
      <c r="A26" s="165" t="s">
        <v>304</v>
      </c>
      <c r="B26" s="169">
        <v>0.61023509502410889</v>
      </c>
      <c r="C26" s="52">
        <v>0.61023509502410889</v>
      </c>
      <c r="D26" s="52">
        <v>4.476313591003418</v>
      </c>
      <c r="E26" s="52">
        <v>4.476313591003418</v>
      </c>
      <c r="F26" s="52">
        <v>4.3898754119873047</v>
      </c>
      <c r="G26" s="52">
        <v>4.3898754119873047</v>
      </c>
      <c r="H26" s="1"/>
      <c r="I26" s="165" t="s">
        <v>304</v>
      </c>
      <c r="J26" s="169">
        <v>4.1399641036987305</v>
      </c>
      <c r="K26" s="52">
        <v>4.1399641036987305</v>
      </c>
      <c r="L26" s="52">
        <v>8.2935256958007812</v>
      </c>
      <c r="M26" s="52">
        <v>8.2935256958007812</v>
      </c>
      <c r="N26" s="52">
        <v>4.8287906646728516</v>
      </c>
      <c r="O26" s="52">
        <v>4.8287906646728516</v>
      </c>
    </row>
    <row r="27" spans="1:16" x14ac:dyDescent="0.2">
      <c r="A27" s="168" t="s">
        <v>303</v>
      </c>
      <c r="B27" s="184">
        <v>27.687709442881022</v>
      </c>
      <c r="C27" s="75">
        <v>32.528808797176097</v>
      </c>
      <c r="D27" s="75">
        <v>28.912920036887311</v>
      </c>
      <c r="E27" s="75">
        <v>35.691029071384861</v>
      </c>
      <c r="F27" s="75">
        <v>27.724189546196687</v>
      </c>
      <c r="G27" s="75">
        <v>32.67539923814693</v>
      </c>
      <c r="H27" s="1"/>
      <c r="I27" s="168" t="s">
        <v>303</v>
      </c>
      <c r="J27" s="184">
        <v>31.480001427676953</v>
      </c>
      <c r="K27" s="75">
        <v>34.355001632694623</v>
      </c>
      <c r="L27" s="75">
        <v>32.599207264196188</v>
      </c>
      <c r="M27" s="75">
        <v>35.926630713030136</v>
      </c>
      <c r="N27" s="75">
        <v>31.464719264941934</v>
      </c>
      <c r="O27" s="75">
        <v>35.025384311545082</v>
      </c>
    </row>
    <row r="28" spans="1:16" x14ac:dyDescent="0.2">
      <c r="A28" s="165" t="s">
        <v>315</v>
      </c>
      <c r="B28" s="169">
        <v>8.0509243011474609</v>
      </c>
      <c r="C28" s="52">
        <v>0.29988160729408264</v>
      </c>
      <c r="D28" s="52">
        <v>3.5011711120605469</v>
      </c>
      <c r="E28" s="52">
        <v>3.4961562603712082E-2</v>
      </c>
      <c r="F28" s="52">
        <v>7.8537721633911</v>
      </c>
      <c r="G28" s="52">
        <v>0.27144527435302734</v>
      </c>
      <c r="H28" s="1"/>
      <c r="I28" s="165" t="s">
        <v>315</v>
      </c>
      <c r="J28" s="169">
        <v>4.6554470062255859</v>
      </c>
      <c r="K28" s="52">
        <v>0.6859862208366394</v>
      </c>
      <c r="L28" s="52">
        <v>2.2090766429901123</v>
      </c>
      <c r="M28" s="52">
        <v>0.24082033336162567</v>
      </c>
      <c r="N28" s="52">
        <v>4.7030763626098633</v>
      </c>
      <c r="O28" s="52">
        <v>0.43892976641654968</v>
      </c>
      <c r="P28" s="38"/>
    </row>
    <row r="29" spans="1:16" x14ac:dyDescent="0.2">
      <c r="A29" s="47" t="s">
        <v>293</v>
      </c>
      <c r="B29" s="89">
        <v>0.28982600569725037</v>
      </c>
      <c r="C29" s="53">
        <v>0.15327607095241547</v>
      </c>
      <c r="D29" s="53">
        <v>0.44774705171585083</v>
      </c>
      <c r="E29" s="53">
        <v>4.5656338334083557E-2</v>
      </c>
      <c r="F29" s="53">
        <v>1.1344232559204102</v>
      </c>
      <c r="G29" s="53">
        <v>0</v>
      </c>
      <c r="H29" s="1"/>
      <c r="I29" s="47" t="s">
        <v>293</v>
      </c>
      <c r="J29" s="89">
        <v>8.4624126553535461E-2</v>
      </c>
      <c r="K29" s="53">
        <v>0.53398245573043823</v>
      </c>
      <c r="L29" s="53">
        <v>0.72007948160171509</v>
      </c>
      <c r="M29" s="53">
        <v>0.1201104074716568</v>
      </c>
      <c r="N29" s="53">
        <v>0.81778138875961304</v>
      </c>
      <c r="O29" s="53">
        <v>0.28680115938186646</v>
      </c>
      <c r="P29" s="38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spans="1:16" x14ac:dyDescent="0.2">
      <c r="A31" s="194" t="s">
        <v>6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  <c r="H31" s="1"/>
      <c r="I31" s="194" t="s">
        <v>6</v>
      </c>
      <c r="J31" s="192" t="s">
        <v>277</v>
      </c>
      <c r="K31" s="193"/>
      <c r="L31" s="192" t="s">
        <v>278</v>
      </c>
      <c r="M31" s="193"/>
      <c r="N31" s="192" t="s">
        <v>279</v>
      </c>
      <c r="O31" s="193"/>
      <c r="P31" s="20"/>
    </row>
    <row r="32" spans="1:16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  <c r="H32" s="1"/>
      <c r="I32" s="195"/>
      <c r="J32" s="13" t="s">
        <v>228</v>
      </c>
      <c r="K32" s="56" t="s">
        <v>4</v>
      </c>
      <c r="L32" s="13" t="s">
        <v>228</v>
      </c>
      <c r="M32" s="56" t="s">
        <v>4</v>
      </c>
      <c r="N32" s="13" t="s">
        <v>228</v>
      </c>
      <c r="O32" s="56" t="s">
        <v>4</v>
      </c>
      <c r="P32" s="20"/>
    </row>
    <row r="33" spans="1:16" x14ac:dyDescent="0.2">
      <c r="A33" s="46" t="s">
        <v>313</v>
      </c>
      <c r="B33" s="67">
        <v>0.997</v>
      </c>
      <c r="C33" s="54">
        <v>0.997</v>
      </c>
      <c r="D33" s="54">
        <v>0.997</v>
      </c>
      <c r="E33" s="54">
        <v>0.997</v>
      </c>
      <c r="F33" s="54">
        <v>0.997</v>
      </c>
      <c r="G33" s="54">
        <v>0.997</v>
      </c>
      <c r="H33" s="1"/>
      <c r="I33" s="46" t="s">
        <v>313</v>
      </c>
      <c r="J33" s="67">
        <v>0.97899999999999998</v>
      </c>
      <c r="K33" s="54">
        <v>0.97899999999999998</v>
      </c>
      <c r="L33" s="54">
        <v>0.996</v>
      </c>
      <c r="M33" s="54">
        <v>0.996</v>
      </c>
      <c r="N33" s="54">
        <v>0.98899999999999999</v>
      </c>
      <c r="O33" s="54">
        <v>0.98899999999999999</v>
      </c>
      <c r="P33" s="20"/>
    </row>
    <row r="34" spans="1:16" x14ac:dyDescent="0.2">
      <c r="A34" s="36" t="s">
        <v>314</v>
      </c>
      <c r="B34" s="110">
        <v>-3.3140000000000001</v>
      </c>
      <c r="C34" s="110">
        <v>-3.3140000000000001</v>
      </c>
      <c r="D34" s="110">
        <v>-3.3140000000000001</v>
      </c>
      <c r="E34" s="110">
        <v>-3.3140000000000001</v>
      </c>
      <c r="F34" s="110">
        <v>-3.3140000000000001</v>
      </c>
      <c r="G34" s="166">
        <v>-3.3140000000000001</v>
      </c>
      <c r="H34" s="1"/>
      <c r="I34" s="36" t="s">
        <v>314</v>
      </c>
      <c r="J34" s="110">
        <v>-3.4420000000000002</v>
      </c>
      <c r="K34" s="110">
        <v>-3.4420000000000002</v>
      </c>
      <c r="L34" s="110">
        <v>-3.4929999999999999</v>
      </c>
      <c r="M34" s="110">
        <v>-3.4929999999999999</v>
      </c>
      <c r="N34" s="110">
        <v>-3.2290000000000001</v>
      </c>
      <c r="O34" s="166">
        <v>-3.2290000000000001</v>
      </c>
      <c r="P34" s="20"/>
    </row>
    <row r="35" spans="1:16" x14ac:dyDescent="0.2">
      <c r="A35" s="36" t="s">
        <v>301</v>
      </c>
      <c r="B35" s="169">
        <v>32.534946632385257</v>
      </c>
      <c r="C35" s="52">
        <v>32.534946632385257</v>
      </c>
      <c r="D35" s="52">
        <v>32.534946632385257</v>
      </c>
      <c r="E35" s="52">
        <v>32.534946632385257</v>
      </c>
      <c r="F35" s="52">
        <v>32.534946632385257</v>
      </c>
      <c r="G35" s="52">
        <v>32.534946632385257</v>
      </c>
      <c r="H35" s="1"/>
      <c r="I35" s="36" t="s">
        <v>301</v>
      </c>
      <c r="J35" s="169">
        <v>32.601103782653809</v>
      </c>
      <c r="K35" s="52">
        <v>32.601103782653809</v>
      </c>
      <c r="L35" s="52">
        <v>32.671944236755373</v>
      </c>
      <c r="M35" s="52">
        <v>32.671944236755373</v>
      </c>
      <c r="N35" s="52">
        <v>28.608221626281736</v>
      </c>
      <c r="O35" s="52">
        <v>28.608221626281736</v>
      </c>
      <c r="P35" s="20"/>
    </row>
    <row r="36" spans="1:16" x14ac:dyDescent="0.2">
      <c r="A36" s="37" t="s">
        <v>300</v>
      </c>
      <c r="B36" s="170">
        <f>10^(-1/B34)-1</f>
        <v>1.0033191885170112</v>
      </c>
      <c r="C36" s="170">
        <f t="shared" ref="C36:G36" si="8">10^(-1/C34)-1</f>
        <v>1.0033191885170112</v>
      </c>
      <c r="D36" s="170">
        <f t="shared" si="8"/>
        <v>1.0033191885170112</v>
      </c>
      <c r="E36" s="170">
        <f t="shared" si="8"/>
        <v>1.0033191885170112</v>
      </c>
      <c r="F36" s="170">
        <f t="shared" si="8"/>
        <v>1.0033191885170112</v>
      </c>
      <c r="G36" s="171">
        <f t="shared" si="8"/>
        <v>1.0033191885170112</v>
      </c>
      <c r="H36" s="1"/>
      <c r="I36" s="37" t="s">
        <v>300</v>
      </c>
      <c r="J36" s="170">
        <f>10^(-1/J34)-1</f>
        <v>0.9522200209064966</v>
      </c>
      <c r="K36" s="170">
        <f t="shared" ref="K36:O36" si="9">10^(-1/K34)-1</f>
        <v>0.9522200209064966</v>
      </c>
      <c r="L36" s="170">
        <f t="shared" si="9"/>
        <v>0.93324483889413701</v>
      </c>
      <c r="M36" s="170">
        <f t="shared" si="9"/>
        <v>0.93324483889413701</v>
      </c>
      <c r="N36" s="170">
        <f t="shared" si="9"/>
        <v>1.0402970589104128</v>
      </c>
      <c r="O36" s="171">
        <f t="shared" si="9"/>
        <v>1.0402970589104128</v>
      </c>
      <c r="P36" s="38"/>
    </row>
    <row r="37" spans="1:16" x14ac:dyDescent="0.2">
      <c r="A37" s="50" t="s">
        <v>5</v>
      </c>
      <c r="B37" s="53">
        <f t="shared" ref="B37:G37" si="10">B42/B39/1.44</f>
        <v>0.16523548694567441</v>
      </c>
      <c r="C37" s="53">
        <f t="shared" si="10"/>
        <v>1.7750347572800772E-3</v>
      </c>
      <c r="D37" s="53">
        <f t="shared" si="10"/>
        <v>0.16886659207810398</v>
      </c>
      <c r="E37" s="53">
        <f t="shared" si="10"/>
        <v>3.326688085014681E-3</v>
      </c>
      <c r="F37" s="53">
        <f t="shared" si="10"/>
        <v>0.24600294267559827</v>
      </c>
      <c r="G37" s="53">
        <f t="shared" si="10"/>
        <v>2.2219066004815894E-3</v>
      </c>
      <c r="H37" s="1"/>
      <c r="I37" s="50" t="s">
        <v>5</v>
      </c>
      <c r="J37" s="53">
        <f t="shared" ref="J37:O37" si="11">J42/J39/1.44</f>
        <v>3.6030210939605282E-2</v>
      </c>
      <c r="K37" s="53">
        <f t="shared" si="11"/>
        <v>7.9613029332219407E-3</v>
      </c>
      <c r="L37" s="53">
        <f t="shared" si="11"/>
        <v>4.7068158244789111E-2</v>
      </c>
      <c r="M37" s="53">
        <f t="shared" si="11"/>
        <v>6.2382307698698953E-3</v>
      </c>
      <c r="N37" s="53">
        <f t="shared" si="11"/>
        <v>5.4345380178131772E-2</v>
      </c>
      <c r="O37" s="53">
        <f t="shared" si="11"/>
        <v>1.536742720216856E-3</v>
      </c>
      <c r="P37" s="38"/>
    </row>
    <row r="38" spans="1:16" x14ac:dyDescent="0.2">
      <c r="A38" s="66" t="s">
        <v>302</v>
      </c>
      <c r="B38" s="88">
        <v>25.964175868204769</v>
      </c>
      <c r="C38" s="74">
        <v>25.964175868204769</v>
      </c>
      <c r="D38" s="74">
        <v>26.95454309654793</v>
      </c>
      <c r="E38" s="74">
        <v>26.95454309654793</v>
      </c>
      <c r="F38" s="74">
        <v>26.034411596494511</v>
      </c>
      <c r="G38" s="74">
        <v>26.034411596494511</v>
      </c>
      <c r="H38" s="1"/>
      <c r="I38" s="66" t="s">
        <v>302</v>
      </c>
      <c r="J38" s="88">
        <v>26.066799241233287</v>
      </c>
      <c r="K38" s="74">
        <v>26.066799241233287</v>
      </c>
      <c r="L38" s="74">
        <v>26.637135287706521</v>
      </c>
      <c r="M38" s="74">
        <v>26.637135287706521</v>
      </c>
      <c r="N38" s="74">
        <v>22.821201770340338</v>
      </c>
      <c r="O38" s="74">
        <v>22.821201770340338</v>
      </c>
      <c r="P38" s="38"/>
    </row>
    <row r="39" spans="1:16" x14ac:dyDescent="0.2">
      <c r="A39" s="165" t="s">
        <v>209</v>
      </c>
      <c r="B39" s="169">
        <v>96.101699829101562</v>
      </c>
      <c r="C39" s="52">
        <v>96.101699829101562</v>
      </c>
      <c r="D39" s="52">
        <v>48.293380737304688</v>
      </c>
      <c r="E39" s="52">
        <v>48.293380737304688</v>
      </c>
      <c r="F39" s="52">
        <v>91.524513244628906</v>
      </c>
      <c r="G39" s="52">
        <v>91.524513244628906</v>
      </c>
      <c r="H39" s="1"/>
      <c r="I39" s="165" t="s">
        <v>209</v>
      </c>
      <c r="J39" s="169">
        <v>79.141342163085938</v>
      </c>
      <c r="K39" s="52">
        <v>79.141342163085938</v>
      </c>
      <c r="L39" s="52">
        <v>53.417861938476562</v>
      </c>
      <c r="M39" s="52">
        <v>53.417861938476562</v>
      </c>
      <c r="N39" s="52">
        <v>61.972908020019531</v>
      </c>
      <c r="O39" s="52">
        <v>61.972908020019531</v>
      </c>
      <c r="P39" s="38"/>
    </row>
    <row r="40" spans="1:16" x14ac:dyDescent="0.2">
      <c r="A40" s="165" t="s">
        <v>304</v>
      </c>
      <c r="B40" s="169">
        <v>1.0331629514694214</v>
      </c>
      <c r="C40" s="52">
        <v>1.0331629514694214</v>
      </c>
      <c r="D40" s="52">
        <v>0.8320421576499939</v>
      </c>
      <c r="E40" s="52">
        <v>0.8320421576499939</v>
      </c>
      <c r="F40" s="52">
        <v>3.8338446617126465</v>
      </c>
      <c r="G40" s="52">
        <v>3.8338446617126465</v>
      </c>
      <c r="H40" s="1"/>
      <c r="I40" s="165" t="s">
        <v>304</v>
      </c>
      <c r="J40" s="169">
        <v>9.8827280104160309E-2</v>
      </c>
      <c r="K40" s="52">
        <v>9.8827280104160309E-2</v>
      </c>
      <c r="L40" s="52">
        <v>1.5248878002166748</v>
      </c>
      <c r="M40" s="52">
        <v>1.5248878002166748</v>
      </c>
      <c r="N40" s="52">
        <v>5.1085782051086426</v>
      </c>
      <c r="O40" s="52">
        <v>5.1085782051086426</v>
      </c>
      <c r="P40" s="38"/>
    </row>
    <row r="41" spans="1:16" x14ac:dyDescent="0.2">
      <c r="A41" s="168" t="s">
        <v>303</v>
      </c>
      <c r="B41" s="184">
        <v>28.030568151542276</v>
      </c>
      <c r="C41" s="75">
        <v>34.555491030476219</v>
      </c>
      <c r="D41" s="75">
        <v>28.989649847007964</v>
      </c>
      <c r="E41" s="75">
        <v>34.641781755636309</v>
      </c>
      <c r="F41" s="75">
        <v>27.528022136383779</v>
      </c>
      <c r="G41" s="75">
        <v>34.302548999497638</v>
      </c>
      <c r="H41" s="1"/>
      <c r="I41" s="168" t="s">
        <v>303</v>
      </c>
      <c r="J41" s="184">
        <v>30.489668401609244</v>
      </c>
      <c r="K41" s="75">
        <v>32.746528101046508</v>
      </c>
      <c r="L41" s="75">
        <v>30.720138976111425</v>
      </c>
      <c r="M41" s="75">
        <v>33.785825505108036</v>
      </c>
      <c r="N41" s="75">
        <v>26.394009147064832</v>
      </c>
      <c r="O41" s="75">
        <v>31.394314123262106</v>
      </c>
      <c r="P41" s="38"/>
    </row>
    <row r="42" spans="1:16" x14ac:dyDescent="0.2">
      <c r="A42" s="165" t="s">
        <v>315</v>
      </c>
      <c r="B42" s="169">
        <v>22.866352081298828</v>
      </c>
      <c r="C42" s="52">
        <v>0.24564075469970703</v>
      </c>
      <c r="D42" s="52">
        <v>11.743399620056152</v>
      </c>
      <c r="E42" s="52">
        <v>0.23134610056877136</v>
      </c>
      <c r="F42" s="52">
        <v>32.422031402587891</v>
      </c>
      <c r="G42" s="52">
        <v>0.29283684492111206</v>
      </c>
      <c r="H42" s="1"/>
      <c r="I42" s="165" t="s">
        <v>315</v>
      </c>
      <c r="J42" s="169">
        <v>4.1061301231384277</v>
      </c>
      <c r="K42" s="52">
        <v>0.90729820728302002</v>
      </c>
      <c r="L42" s="52">
        <v>3.6205637454986572</v>
      </c>
      <c r="M42" s="52">
        <v>0.47985544800758362</v>
      </c>
      <c r="N42" s="52">
        <v>4.8498353958129883</v>
      </c>
      <c r="O42" s="52">
        <v>0.13714043796062469</v>
      </c>
      <c r="P42" s="38"/>
    </row>
    <row r="43" spans="1:16" x14ac:dyDescent="0.2">
      <c r="A43" s="47" t="s">
        <v>293</v>
      </c>
      <c r="B43" s="89">
        <v>0.74384939670562744</v>
      </c>
      <c r="C43" s="53">
        <v>3.1059013679623604E-2</v>
      </c>
      <c r="D43" s="53">
        <v>2.2928857803344727</v>
      </c>
      <c r="E43" s="53">
        <v>0.11196958273649216</v>
      </c>
      <c r="F43" s="53">
        <v>3.3225674629211426</v>
      </c>
      <c r="G43" s="53">
        <v>0.20568586885929108</v>
      </c>
      <c r="H43" s="1"/>
      <c r="I43" s="47" t="s">
        <v>293</v>
      </c>
      <c r="J43" s="89">
        <v>0.85031837224960327</v>
      </c>
      <c r="K43" s="53">
        <v>0.19049839675426483</v>
      </c>
      <c r="L43" s="53">
        <v>1.3647110462188721</v>
      </c>
      <c r="M43" s="53">
        <v>0.52582633495330811</v>
      </c>
      <c r="N43" s="53">
        <v>0.49285042285919189</v>
      </c>
      <c r="O43" s="53">
        <v>0.13559211790561676</v>
      </c>
      <c r="P43" s="38"/>
    </row>
    <row r="44" spans="1: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6" x14ac:dyDescent="0.2">
      <c r="A45" s="194" t="s">
        <v>20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H45" s="1"/>
      <c r="I45" s="194" t="s">
        <v>20</v>
      </c>
      <c r="J45" s="192" t="s">
        <v>277</v>
      </c>
      <c r="K45" s="193"/>
      <c r="L45" s="192" t="s">
        <v>278</v>
      </c>
      <c r="M45" s="193"/>
      <c r="N45" s="192" t="s">
        <v>279</v>
      </c>
      <c r="O45" s="193"/>
    </row>
    <row r="46" spans="1:16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H46" s="1"/>
      <c r="I46" s="195"/>
      <c r="J46" s="13" t="s">
        <v>228</v>
      </c>
      <c r="K46" s="56" t="s">
        <v>4</v>
      </c>
      <c r="L46" s="13" t="s">
        <v>228</v>
      </c>
      <c r="M46" s="56" t="s">
        <v>4</v>
      </c>
      <c r="N46" s="13" t="s">
        <v>228</v>
      </c>
      <c r="O46" s="56" t="s">
        <v>4</v>
      </c>
    </row>
    <row r="47" spans="1:16" x14ac:dyDescent="0.2">
      <c r="A47" s="46" t="s">
        <v>313</v>
      </c>
      <c r="B47" s="67">
        <v>0.999</v>
      </c>
      <c r="C47" s="54">
        <v>0.999</v>
      </c>
      <c r="D47" s="54">
        <v>0.999</v>
      </c>
      <c r="E47" s="54">
        <v>0.999</v>
      </c>
      <c r="F47" s="54">
        <v>0.999</v>
      </c>
      <c r="G47" s="54">
        <v>0.999</v>
      </c>
      <c r="H47" s="1"/>
      <c r="I47" s="46" t="s">
        <v>313</v>
      </c>
      <c r="J47" s="67">
        <v>0.99299999999999999</v>
      </c>
      <c r="K47" s="54">
        <v>0.99299999999999999</v>
      </c>
      <c r="L47" s="54">
        <v>0.99299999999999999</v>
      </c>
      <c r="M47" s="54">
        <v>0.99299999999999999</v>
      </c>
      <c r="N47" s="54">
        <v>0.99299999999999999</v>
      </c>
      <c r="O47" s="54">
        <v>0.99299999999999999</v>
      </c>
    </row>
    <row r="48" spans="1:16" x14ac:dyDescent="0.2">
      <c r="A48" s="36" t="s">
        <v>314</v>
      </c>
      <c r="B48" s="110">
        <v>-3.3879999999999999</v>
      </c>
      <c r="C48" s="110">
        <v>-3.3879999999999999</v>
      </c>
      <c r="D48" s="110">
        <v>-3.3879999999999999</v>
      </c>
      <c r="E48" s="110">
        <v>-3.3879999999999999</v>
      </c>
      <c r="F48" s="110">
        <v>-3.3879999999999999</v>
      </c>
      <c r="G48" s="166">
        <v>-3.3879999999999999</v>
      </c>
      <c r="H48" s="1"/>
      <c r="I48" s="36" t="s">
        <v>314</v>
      </c>
      <c r="J48" s="110">
        <v>-3.56</v>
      </c>
      <c r="K48" s="110">
        <v>-3.56</v>
      </c>
      <c r="L48" s="110">
        <v>-3.56</v>
      </c>
      <c r="M48" s="110">
        <v>-3.56</v>
      </c>
      <c r="N48" s="110">
        <v>-3.56</v>
      </c>
      <c r="O48" s="166">
        <v>-3.56</v>
      </c>
      <c r="P48" s="38"/>
    </row>
    <row r="49" spans="1:16" x14ac:dyDescent="0.2">
      <c r="A49" s="36" t="s">
        <v>301</v>
      </c>
      <c r="B49" s="169">
        <v>30.756714820861816</v>
      </c>
      <c r="C49" s="52">
        <v>30.756714820861816</v>
      </c>
      <c r="D49" s="52">
        <v>30.756714820861816</v>
      </c>
      <c r="E49" s="52">
        <v>30.756714820861816</v>
      </c>
      <c r="F49" s="52">
        <v>30.756714820861816</v>
      </c>
      <c r="G49" s="52">
        <v>30.756714820861816</v>
      </c>
      <c r="H49" s="1"/>
      <c r="I49" s="36" t="s">
        <v>301</v>
      </c>
      <c r="J49" s="169">
        <v>32.794269180297853</v>
      </c>
      <c r="K49" s="52">
        <v>32.794269180297853</v>
      </c>
      <c r="L49" s="52">
        <v>32.794269180297853</v>
      </c>
      <c r="M49" s="52">
        <v>32.794269180297853</v>
      </c>
      <c r="N49" s="52">
        <v>32.794269180297853</v>
      </c>
      <c r="O49" s="52">
        <v>32.794269180297853</v>
      </c>
      <c r="P49" s="38"/>
    </row>
    <row r="50" spans="1:16" x14ac:dyDescent="0.2">
      <c r="A50" s="37" t="s">
        <v>300</v>
      </c>
      <c r="B50" s="170">
        <f t="shared" ref="B50:G50" si="12">10^(-1/B48)-1</f>
        <v>0.97314674807808887</v>
      </c>
      <c r="C50" s="170">
        <f t="shared" si="12"/>
        <v>0.97314674807808887</v>
      </c>
      <c r="D50" s="170">
        <f t="shared" si="12"/>
        <v>0.97314674807808887</v>
      </c>
      <c r="E50" s="170">
        <f t="shared" si="12"/>
        <v>0.97314674807808887</v>
      </c>
      <c r="F50" s="170">
        <f t="shared" si="12"/>
        <v>0.97314674807808887</v>
      </c>
      <c r="G50" s="171">
        <f t="shared" si="12"/>
        <v>0.97314674807808887</v>
      </c>
      <c r="H50" s="1"/>
      <c r="I50" s="37" t="s">
        <v>300</v>
      </c>
      <c r="J50" s="170">
        <f t="shared" ref="J50:O50" si="13">10^(-1/J48)-1</f>
        <v>0.90940860924809219</v>
      </c>
      <c r="K50" s="170">
        <f t="shared" si="13"/>
        <v>0.90940860924809219</v>
      </c>
      <c r="L50" s="170">
        <f t="shared" si="13"/>
        <v>0.90940860924809219</v>
      </c>
      <c r="M50" s="170">
        <f t="shared" si="13"/>
        <v>0.90940860924809219</v>
      </c>
      <c r="N50" s="170">
        <f t="shared" si="13"/>
        <v>0.90940860924809219</v>
      </c>
      <c r="O50" s="171">
        <f t="shared" si="13"/>
        <v>0.90940860924809219</v>
      </c>
    </row>
    <row r="51" spans="1:16" x14ac:dyDescent="0.2">
      <c r="A51" s="50" t="s">
        <v>5</v>
      </c>
      <c r="B51" s="53">
        <f t="shared" ref="B51:G51" si="14">B56/B53/1.44</f>
        <v>0.16365040029578057</v>
      </c>
      <c r="C51" s="53">
        <f t="shared" si="14"/>
        <v>3.9657749591719953E-3</v>
      </c>
      <c r="D51" s="53">
        <f t="shared" si="14"/>
        <v>0.12372565105843045</v>
      </c>
      <c r="E51" s="53">
        <f t="shared" si="14"/>
        <v>9.5968286381453412E-4</v>
      </c>
      <c r="F51" s="53">
        <f t="shared" si="14"/>
        <v>0.18552019574170273</v>
      </c>
      <c r="G51" s="53">
        <f t="shared" si="14"/>
        <v>0</v>
      </c>
      <c r="H51" s="1"/>
      <c r="I51" s="50" t="s">
        <v>5</v>
      </c>
      <c r="J51" s="53">
        <f t="shared" ref="J51:O51" si="15">J56/J53/1.44</f>
        <v>1.3374969070059892E-2</v>
      </c>
      <c r="K51" s="53">
        <f t="shared" si="15"/>
        <v>4.2440347228088447E-3</v>
      </c>
      <c r="L51" s="53">
        <f t="shared" si="15"/>
        <v>2.3161410793814775E-2</v>
      </c>
      <c r="M51" s="53">
        <f t="shared" si="15"/>
        <v>1.5880386286562594E-3</v>
      </c>
      <c r="N51" s="53">
        <f t="shared" si="15"/>
        <v>4.192963773028173E-2</v>
      </c>
      <c r="O51" s="53">
        <f t="shared" si="15"/>
        <v>3.1618370157796834E-3</v>
      </c>
    </row>
    <row r="52" spans="1:16" x14ac:dyDescent="0.2">
      <c r="A52" s="66" t="s">
        <v>302</v>
      </c>
      <c r="B52" s="88">
        <v>25.932070825522914</v>
      </c>
      <c r="C52" s="74">
        <v>25.932070825522914</v>
      </c>
      <c r="D52" s="74">
        <v>25.590673171618167</v>
      </c>
      <c r="E52" s="74">
        <v>25.590673171618167</v>
      </c>
      <c r="F52" s="74">
        <v>25.668774006561417</v>
      </c>
      <c r="G52" s="74">
        <v>25.668774006561417</v>
      </c>
      <c r="H52" s="1"/>
      <c r="I52" s="66" t="s">
        <v>302</v>
      </c>
      <c r="J52" s="88">
        <v>24.384448039815894</v>
      </c>
      <c r="K52" s="74">
        <v>24.384448039815894</v>
      </c>
      <c r="L52" s="74">
        <v>24.332651019978137</v>
      </c>
      <c r="M52" s="74">
        <v>24.332651019978137</v>
      </c>
      <c r="N52" s="74">
        <v>25.181721825537</v>
      </c>
      <c r="O52" s="74">
        <v>25.181721825537</v>
      </c>
    </row>
    <row r="53" spans="1:16" x14ac:dyDescent="0.2">
      <c r="A53" s="165" t="s">
        <v>209</v>
      </c>
      <c r="B53" s="169">
        <v>26.548437118530273</v>
      </c>
      <c r="C53" s="52">
        <v>26.548437118530273</v>
      </c>
      <c r="D53" s="52">
        <v>33.481559753417969</v>
      </c>
      <c r="E53" s="52">
        <v>33.481559753417969</v>
      </c>
      <c r="F53" s="52">
        <v>31.750713348388672</v>
      </c>
      <c r="G53" s="52">
        <v>31.750713348388672</v>
      </c>
      <c r="H53" s="1"/>
      <c r="I53" s="165" t="s">
        <v>209</v>
      </c>
      <c r="J53" s="169">
        <v>230.30815124511719</v>
      </c>
      <c r="K53" s="52">
        <v>230.30815124511719</v>
      </c>
      <c r="L53" s="52">
        <v>238.15463256835938</v>
      </c>
      <c r="M53" s="52">
        <v>238.15463256835938</v>
      </c>
      <c r="N53" s="52">
        <v>137.51687622070312</v>
      </c>
      <c r="O53" s="52">
        <v>137.51687622070312</v>
      </c>
    </row>
    <row r="54" spans="1:16" x14ac:dyDescent="0.2">
      <c r="A54" s="165" t="s">
        <v>304</v>
      </c>
      <c r="B54" s="169">
        <v>4.7093875706195831E-2</v>
      </c>
      <c r="C54" s="52">
        <v>4.7093875706195831E-2</v>
      </c>
      <c r="D54" s="52">
        <v>0.40036943554878235</v>
      </c>
      <c r="E54" s="52">
        <v>0.40036943554878235</v>
      </c>
      <c r="F54" s="52">
        <v>3.9124588966369629</v>
      </c>
      <c r="G54" s="52">
        <v>3.9124588966369629</v>
      </c>
      <c r="H54" s="1"/>
      <c r="I54" s="165" t="s">
        <v>304</v>
      </c>
      <c r="J54" s="169">
        <v>13.573890686035156</v>
      </c>
      <c r="K54" s="52">
        <v>13.573890686035156</v>
      </c>
      <c r="L54" s="52">
        <v>9.4413900375366211</v>
      </c>
      <c r="M54" s="52">
        <v>9.4413900375366211</v>
      </c>
      <c r="N54" s="52">
        <v>13.902536392211914</v>
      </c>
      <c r="O54" s="52">
        <v>13.902536392211914</v>
      </c>
    </row>
    <row r="55" spans="1:16" x14ac:dyDescent="0.2">
      <c r="A55" s="168" t="s">
        <v>303</v>
      </c>
      <c r="B55" s="184">
        <v>28.058787662544589</v>
      </c>
      <c r="C55" s="75">
        <v>33.532403213993291</v>
      </c>
      <c r="D55" s="75">
        <v>28.12888742286626</v>
      </c>
      <c r="E55" s="75">
        <v>35.278692265039595</v>
      </c>
      <c r="F55" s="75">
        <v>27.610932518569609</v>
      </c>
      <c r="G55" s="75" t="s">
        <v>316</v>
      </c>
      <c r="H55" s="1"/>
      <c r="I55" s="168" t="s">
        <v>303</v>
      </c>
      <c r="J55" s="184">
        <v>30.491075248451434</v>
      </c>
      <c r="K55" s="75">
        <v>32.265784582679878</v>
      </c>
      <c r="L55" s="75">
        <v>29.590317114856827</v>
      </c>
      <c r="M55" s="75">
        <v>33.733815166231402</v>
      </c>
      <c r="N55" s="75">
        <v>29.521776201580177</v>
      </c>
      <c r="O55" s="75">
        <v>33.518166806810669</v>
      </c>
    </row>
    <row r="56" spans="1:16" x14ac:dyDescent="0.2">
      <c r="A56" s="165" t="s">
        <v>315</v>
      </c>
      <c r="B56" s="169">
        <v>6.2563138008117676</v>
      </c>
      <c r="C56" s="52">
        <v>0.15161058306694031</v>
      </c>
      <c r="D56" s="52">
        <v>5.9652400016784668</v>
      </c>
      <c r="E56" s="52">
        <v>4.6269617974758148E-2</v>
      </c>
      <c r="F56" s="52">
        <v>8.4821739196777344</v>
      </c>
      <c r="G56" s="52">
        <v>0</v>
      </c>
      <c r="H56" s="1"/>
      <c r="I56" s="165" t="s">
        <v>315</v>
      </c>
      <c r="J56" s="169">
        <v>4.4357247352600098</v>
      </c>
      <c r="K56" s="52">
        <v>1.4075075387954712</v>
      </c>
      <c r="L56" s="52">
        <v>7.9430360794067383</v>
      </c>
      <c r="M56" s="52">
        <v>0.54460620880126953</v>
      </c>
      <c r="N56" s="52">
        <v>8.3030872344970703</v>
      </c>
      <c r="O56" s="52">
        <v>0.62612056732177734</v>
      </c>
    </row>
    <row r="57" spans="1:16" x14ac:dyDescent="0.2">
      <c r="A57" s="47" t="s">
        <v>293</v>
      </c>
      <c r="B57" s="89">
        <v>0.70453816652297974</v>
      </c>
      <c r="C57" s="53">
        <v>0</v>
      </c>
      <c r="D57" s="53">
        <v>1.385033130645752</v>
      </c>
      <c r="E57" s="53">
        <v>4.4340778142213821E-2</v>
      </c>
      <c r="F57" s="53">
        <v>8.3502687513828278E-2</v>
      </c>
      <c r="G57" s="53">
        <v>0</v>
      </c>
      <c r="H57" s="1"/>
      <c r="I57" s="47" t="s">
        <v>293</v>
      </c>
      <c r="J57" s="89">
        <v>0.14299650490283966</v>
      </c>
      <c r="K57" s="53">
        <v>0.15137866139411926</v>
      </c>
      <c r="L57" s="53">
        <v>0.6917346715927124</v>
      </c>
      <c r="M57" s="53">
        <v>0.44374766945838928</v>
      </c>
      <c r="N57" s="53">
        <v>1.345534086227417</v>
      </c>
      <c r="O57" s="53">
        <v>0.24481919407844543</v>
      </c>
    </row>
    <row r="58" spans="1: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x14ac:dyDescent="0.2">
      <c r="A59" s="190" t="s">
        <v>285</v>
      </c>
      <c r="B59" s="192" t="s">
        <v>10</v>
      </c>
      <c r="C59" s="193"/>
      <c r="D59" s="192" t="s">
        <v>11</v>
      </c>
      <c r="E59" s="193"/>
      <c r="F59" s="1"/>
      <c r="G59" s="1"/>
      <c r="H59" s="1"/>
      <c r="I59" s="190" t="s">
        <v>286</v>
      </c>
      <c r="J59" s="192" t="s">
        <v>10</v>
      </c>
      <c r="K59" s="193"/>
      <c r="L59" s="192" t="s">
        <v>11</v>
      </c>
      <c r="M59" s="193"/>
      <c r="N59" s="1"/>
      <c r="O59" s="1"/>
    </row>
    <row r="60" spans="1:16" x14ac:dyDescent="0.2">
      <c r="A60" s="191"/>
      <c r="B60" s="13" t="s">
        <v>3</v>
      </c>
      <c r="C60" s="56" t="s">
        <v>4</v>
      </c>
      <c r="D60" s="25" t="s">
        <v>3</v>
      </c>
      <c r="E60" s="56" t="s">
        <v>4</v>
      </c>
      <c r="F60" s="1"/>
      <c r="G60" s="1"/>
      <c r="H60" s="1"/>
      <c r="I60" s="191"/>
      <c r="J60" s="13" t="s">
        <v>3</v>
      </c>
      <c r="K60" s="56" t="s">
        <v>4</v>
      </c>
      <c r="L60" s="25" t="s">
        <v>3</v>
      </c>
      <c r="M60" s="56" t="s">
        <v>4</v>
      </c>
      <c r="N60" s="1"/>
      <c r="O60" s="1"/>
    </row>
    <row r="61" spans="1:16" x14ac:dyDescent="0.2">
      <c r="A61" s="2" t="s">
        <v>2</v>
      </c>
      <c r="B61" s="147">
        <f>AVERAGE(B9,D9,F9)</f>
        <v>0.21351422722399119</v>
      </c>
      <c r="C61" s="147">
        <f>AVERAGE(,C9,E9,G9)</f>
        <v>2.4711654733195034E-3</v>
      </c>
      <c r="D61" s="147">
        <f>_xlfn.STDEV.S(B9,D9,F9)/SQRT(COUNT(B9,D9,F9))</f>
        <v>3.3398335049027464E-2</v>
      </c>
      <c r="E61" s="147">
        <f>_xlfn.STDEV.S(C9,E9,G9)/SQRT(COUNT(C9,E9,G9))</f>
        <v>2.1012519733490157E-3</v>
      </c>
      <c r="F61" s="1"/>
      <c r="G61" s="1"/>
      <c r="H61" s="1"/>
      <c r="I61" s="2" t="s">
        <v>2</v>
      </c>
      <c r="J61" s="147">
        <f>AVERAGE(J9,L9,N9)</f>
        <v>3.6633910370847185E-2</v>
      </c>
      <c r="K61" s="147">
        <f>AVERAGE(,K9,M9,O9)</f>
        <v>3.4661408250679896E-3</v>
      </c>
      <c r="L61" s="147">
        <f>_xlfn.STDEV.S(J9,L9,N9)/SQRT(COUNT(J9,L9,N9))</f>
        <v>9.0984748880984026E-3</v>
      </c>
      <c r="M61" s="147">
        <f>_xlfn.STDEV.S(K9,M9,O9)/SQRT(COUNT(K9,M9,O9))</f>
        <v>9.7687806017075145E-4</v>
      </c>
      <c r="N61" s="1"/>
      <c r="O61" s="1"/>
    </row>
    <row r="62" spans="1:16" x14ac:dyDescent="0.2">
      <c r="A62" s="4" t="s">
        <v>19</v>
      </c>
      <c r="B62" s="147">
        <f>AVERAGE(B23,D23,F23)</f>
        <v>0.11224459684596381</v>
      </c>
      <c r="C62" s="147">
        <f>AVERAGE(C23,E23,G23)</f>
        <v>3.4109294777758558E-3</v>
      </c>
      <c r="D62" s="147">
        <f>_xlfn.STDEV.S(B23,D23,F23)/SQRT(COUNT(B23,D23,F23))</f>
        <v>2.3727292068941357E-2</v>
      </c>
      <c r="E62" s="147">
        <f>_xlfn.STDEV.S(C23,E23,G23)/SQRT(COUNT(C23,E23,G23))</f>
        <v>1.3849890730731646E-3</v>
      </c>
      <c r="F62" s="1"/>
      <c r="G62" s="1"/>
      <c r="H62" s="1"/>
      <c r="I62" s="4" t="s">
        <v>19</v>
      </c>
      <c r="J62" s="147">
        <f>AVERAGE(J23,L23,N23)</f>
        <v>4.6242943472115362E-2</v>
      </c>
      <c r="K62" s="147">
        <f>AVERAGE(K23,M23,O23)</f>
        <v>5.3640903012665596E-3</v>
      </c>
      <c r="L62" s="147">
        <f>_xlfn.STDEV.S(J23,L23,N23)/SQRT(COUNT(J23,L23,N23))</f>
        <v>1.0594932124794489E-2</v>
      </c>
      <c r="M62" s="147">
        <f>_xlfn.STDEV.S(K23,M23,O23)/SQRT(COUNT(K23,M23,O23))</f>
        <v>1.3494516848164429E-3</v>
      </c>
      <c r="N62" s="1"/>
      <c r="O62" s="1"/>
    </row>
    <row r="63" spans="1:16" x14ac:dyDescent="0.2">
      <c r="A63" s="4" t="s">
        <v>6</v>
      </c>
      <c r="B63" s="147">
        <f>AVERAGE(B37,D37,F37)</f>
        <v>0.19336834056645891</v>
      </c>
      <c r="C63" s="147">
        <f>AVERAGE(C37,E37,G37)</f>
        <v>2.4412098142587821E-3</v>
      </c>
      <c r="D63" s="147">
        <f>_xlfn.STDEV.S(B37,D37,F37)/SQRT(COUNT(B37,D37,F37))</f>
        <v>2.6338167713486661E-2</v>
      </c>
      <c r="E63" s="147">
        <f>_xlfn.STDEV.S(C37,E37,G37)/SQRT(COUNT(C37,E37,G37))</f>
        <v>4.6114980828620885E-4</v>
      </c>
      <c r="F63" s="1"/>
      <c r="G63" s="1"/>
      <c r="H63" s="1"/>
      <c r="I63" s="4" t="s">
        <v>6</v>
      </c>
      <c r="J63" s="147">
        <f>AVERAGE(J37,L37,N37)</f>
        <v>4.5814583120842058E-2</v>
      </c>
      <c r="K63" s="147">
        <f>AVERAGE(K37,M37,O37)</f>
        <v>5.2454254744362305E-3</v>
      </c>
      <c r="L63" s="147">
        <f>_xlfn.STDEV.S(J37,L37,N37)/SQRT(COUNT(J37,L37,N37))</f>
        <v>5.3241570225561093E-3</v>
      </c>
      <c r="M63" s="147">
        <f>_xlfn.STDEV.S(K37,M37,O37)/SQRT(COUNT(K37,M37,O37))</f>
        <v>1.9198949839867834E-3</v>
      </c>
      <c r="N63" s="1"/>
      <c r="O63" s="1"/>
    </row>
    <row r="64" spans="1:16" x14ac:dyDescent="0.2">
      <c r="A64" s="4" t="s">
        <v>20</v>
      </c>
      <c r="B64" s="147">
        <f>AVERAGE(B51,D51,F51)</f>
        <v>0.15763208236530457</v>
      </c>
      <c r="C64" s="147">
        <f>AVERAGE(C51,E51,G51)</f>
        <v>1.6418192743288429E-3</v>
      </c>
      <c r="D64" s="147">
        <f>_xlfn.STDEV.S(B51,D51,F51)/SQRT(COUNT(B51,D51,F51))</f>
        <v>1.8090573523131308E-2</v>
      </c>
      <c r="E64" s="147">
        <f>_xlfn.STDEV.S(C51,E51,G51)/SQRT(COUNT(C51,E51,G51))</f>
        <v>1.1945466809088322E-3</v>
      </c>
      <c r="F64" s="1"/>
      <c r="G64" s="1"/>
      <c r="H64" s="1"/>
      <c r="I64" s="4" t="s">
        <v>20</v>
      </c>
      <c r="J64" s="147">
        <f>AVERAGE(J51,L51,N51)</f>
        <v>2.615533919805213E-2</v>
      </c>
      <c r="K64" s="147">
        <f>AVERAGE(K51,M51,O51)</f>
        <v>2.9979701224149293E-3</v>
      </c>
      <c r="L64" s="147">
        <f>_xlfn.STDEV.S(J51,L51,N51)/SQRT(COUNT(J51,L51,N51))</f>
        <v>8.3778473973735931E-3</v>
      </c>
      <c r="M64" s="147">
        <f>_xlfn.STDEV.S(K51,M51,O51)/SQRT(COUNT(K51,M51,O51))</f>
        <v>7.710853999599545E-4</v>
      </c>
      <c r="N64" s="1"/>
      <c r="O64" s="1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188" t="s">
        <v>261</v>
      </c>
      <c r="B66" s="189"/>
      <c r="C66" s="1"/>
      <c r="D66" s="1"/>
      <c r="E66" s="1"/>
      <c r="F66" s="1"/>
      <c r="G66" s="1"/>
      <c r="H66" s="1"/>
      <c r="I66" s="188" t="s">
        <v>262</v>
      </c>
      <c r="J66" s="189"/>
      <c r="K66" s="1"/>
      <c r="L66" s="1"/>
      <c r="M66" s="38"/>
    </row>
    <row r="67" spans="1:15" ht="17" thickBot="1" x14ac:dyDescent="0.25">
      <c r="A67" s="8"/>
      <c r="B67" s="86" t="s">
        <v>13</v>
      </c>
      <c r="C67" s="1"/>
      <c r="D67" s="1"/>
      <c r="E67" s="1"/>
      <c r="H67" s="1"/>
      <c r="I67" s="8"/>
      <c r="J67" s="86" t="s">
        <v>13</v>
      </c>
      <c r="K67" s="1"/>
      <c r="L67" s="1"/>
      <c r="M67" s="38"/>
    </row>
    <row r="68" spans="1:15" x14ac:dyDescent="0.2">
      <c r="A68" s="9" t="s">
        <v>21</v>
      </c>
      <c r="B68" s="118">
        <f>_xlfn.T.TEST(_xlfn.VSTACK(B9,D9,F9),_xlfn.VSTACK(B23,D23,F23),2,2)</f>
        <v>6.880784791464227E-2</v>
      </c>
      <c r="C68" s="1"/>
      <c r="D68" s="1"/>
      <c r="E68" s="1"/>
      <c r="I68" s="9" t="s">
        <v>21</v>
      </c>
      <c r="J68" s="118">
        <f>_xlfn.T.TEST(_xlfn.VSTACK(J9,L9,N9),_xlfn.VSTACK(J23,L23,N23),2,2)</f>
        <v>0.52924187907516018</v>
      </c>
      <c r="K68" s="1"/>
    </row>
    <row r="69" spans="1:15" x14ac:dyDescent="0.2">
      <c r="A69" s="9" t="s">
        <v>256</v>
      </c>
      <c r="B69" s="118">
        <f>_xlfn.T.TEST(_xlfn.VSTACK(B9,D9,F9),_xlfn.VSTACK(B37,D37,F37),2,2)</f>
        <v>0.66044923512436116</v>
      </c>
      <c r="C69" s="1"/>
      <c r="D69" s="1"/>
      <c r="E69" s="1"/>
      <c r="I69" s="9" t="s">
        <v>256</v>
      </c>
      <c r="J69" s="118">
        <f>_xlfn.T.TEST(_xlfn.VSTACK(J9,L9,N9),_xlfn.VSTACK(J37,L37,N37),2,2)</f>
        <v>0.43296420185819873</v>
      </c>
      <c r="K69" s="1"/>
    </row>
    <row r="70" spans="1:15" x14ac:dyDescent="0.2">
      <c r="A70" s="9" t="s">
        <v>22</v>
      </c>
      <c r="B70" s="118">
        <f>_xlfn.T.TEST(_xlfn.VSTACK(B9,D9,F9),_xlfn.VSTACK(B51,D51,F51),2,2)</f>
        <v>0.21519218237764084</v>
      </c>
      <c r="C70" s="1"/>
      <c r="D70" s="1"/>
      <c r="E70" s="1"/>
      <c r="I70" s="9" t="s">
        <v>22</v>
      </c>
      <c r="J70" s="118">
        <f>_xlfn.T.TEST(_xlfn.VSTACK(J9,L9,N9),_xlfn.VSTACK(J51,L51,N51),2,2)</f>
        <v>0.44458605712786248</v>
      </c>
      <c r="K70" s="1"/>
    </row>
    <row r="71" spans="1:15" x14ac:dyDescent="0.2">
      <c r="A71" s="11" t="s">
        <v>23</v>
      </c>
      <c r="B71" s="148">
        <f>_xlfn.T.TEST(_xlfn.VSTACK(B37,D37,F37),_xlfn.VSTACK(B51,D51,F51),2,2)</f>
        <v>0.32601942742045492</v>
      </c>
      <c r="C71" s="1"/>
      <c r="D71" s="1"/>
      <c r="E71" s="1"/>
      <c r="I71" s="11" t="s">
        <v>23</v>
      </c>
      <c r="J71" s="148">
        <f>_xlfn.T.TEST(_xlfn.VSTACK(J37,L37,N37),_xlfn.VSTACK(J51,L51,N51),2,2)</f>
        <v>0.11873565692391039</v>
      </c>
    </row>
    <row r="72" spans="1:15" x14ac:dyDescent="0.2">
      <c r="A72" s="1"/>
      <c r="B72" s="1"/>
      <c r="I72" s="1"/>
      <c r="J72" s="1"/>
    </row>
  </sheetData>
  <mergeCells count="42">
    <mergeCell ref="I3:I4"/>
    <mergeCell ref="J3:K3"/>
    <mergeCell ref="L3:M3"/>
    <mergeCell ref="N3:O3"/>
    <mergeCell ref="I2:O2"/>
    <mergeCell ref="A2:G2"/>
    <mergeCell ref="A3:A4"/>
    <mergeCell ref="B3:C3"/>
    <mergeCell ref="D3:E3"/>
    <mergeCell ref="F3:G3"/>
    <mergeCell ref="L59:M59"/>
    <mergeCell ref="A45:A46"/>
    <mergeCell ref="B45:C45"/>
    <mergeCell ref="D45:E45"/>
    <mergeCell ref="F45:G45"/>
    <mergeCell ref="I45:I46"/>
    <mergeCell ref="A59:A60"/>
    <mergeCell ref="B59:C59"/>
    <mergeCell ref="D59:E59"/>
    <mergeCell ref="I59:I60"/>
    <mergeCell ref="J59:K59"/>
    <mergeCell ref="I31:I32"/>
    <mergeCell ref="J31:K31"/>
    <mergeCell ref="J45:K45"/>
    <mergeCell ref="L45:M45"/>
    <mergeCell ref="N45:O45"/>
    <mergeCell ref="A66:B66"/>
    <mergeCell ref="I66:J66"/>
    <mergeCell ref="J17:K17"/>
    <mergeCell ref="L17:M17"/>
    <mergeCell ref="N17:O17"/>
    <mergeCell ref="A31:A32"/>
    <mergeCell ref="L31:M31"/>
    <mergeCell ref="N31:O31"/>
    <mergeCell ref="A17:A18"/>
    <mergeCell ref="B17:C17"/>
    <mergeCell ref="D17:E17"/>
    <mergeCell ref="F17:G17"/>
    <mergeCell ref="I17:I18"/>
    <mergeCell ref="B31:C31"/>
    <mergeCell ref="D31:E31"/>
    <mergeCell ref="F31:G31"/>
  </mergeCells>
  <phoneticPr fontId="7"/>
  <pageMargins left="0.7" right="0.7" top="0.75" bottom="0.75" header="0.3" footer="0.3"/>
  <pageSetup paperSize="9" orientation="portrait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D900-A6D8-3940-A98F-A8E40DA80656}">
  <dimension ref="A1:K189"/>
  <sheetViews>
    <sheetView workbookViewId="0"/>
  </sheetViews>
  <sheetFormatPr baseColWidth="10" defaultColWidth="10.83203125" defaultRowHeight="16" x14ac:dyDescent="0.2"/>
  <cols>
    <col min="1" max="1" width="12.6640625" style="12" bestFit="1" customWidth="1"/>
    <col min="2" max="4" width="9.5" style="12" bestFit="1" customWidth="1"/>
    <col min="5" max="5" width="15" style="12" bestFit="1" customWidth="1"/>
    <col min="6" max="6" width="9.5" style="12" bestFit="1" customWidth="1"/>
    <col min="7" max="7" width="13.33203125" style="12" customWidth="1"/>
    <col min="8" max="8" width="29" style="12" bestFit="1" customWidth="1"/>
    <col min="9" max="9" width="9.1640625" style="12" bestFit="1" customWidth="1"/>
    <col min="10" max="10" width="21.33203125" style="12" customWidth="1"/>
    <col min="11" max="16384" width="10.83203125" style="12"/>
  </cols>
  <sheetData>
    <row r="1" spans="1:11" ht="17" thickBot="1" x14ac:dyDescent="0.25">
      <c r="A1" s="103" t="s">
        <v>24</v>
      </c>
      <c r="B1" s="19"/>
      <c r="C1" s="15"/>
      <c r="D1" s="15"/>
      <c r="E1" s="15"/>
      <c r="F1" s="15"/>
    </row>
    <row r="2" spans="1:11" ht="17" thickBot="1" x14ac:dyDescent="0.25">
      <c r="A2" s="18"/>
      <c r="B2" s="14" t="s">
        <v>2</v>
      </c>
      <c r="C2" s="16" t="s">
        <v>156</v>
      </c>
      <c r="D2" s="16" t="s">
        <v>157</v>
      </c>
      <c r="E2" s="16" t="s">
        <v>158</v>
      </c>
      <c r="F2" s="16" t="s">
        <v>159</v>
      </c>
      <c r="H2" s="202" t="s">
        <v>26</v>
      </c>
      <c r="I2" s="204"/>
    </row>
    <row r="3" spans="1:11" ht="17" thickBot="1" x14ac:dyDescent="0.25">
      <c r="A3" s="59" t="s">
        <v>101</v>
      </c>
      <c r="B3" s="12">
        <v>31</v>
      </c>
      <c r="C3" s="12">
        <v>24</v>
      </c>
      <c r="D3" s="12">
        <v>24</v>
      </c>
      <c r="E3" s="12">
        <v>46</v>
      </c>
      <c r="F3" s="12">
        <v>25</v>
      </c>
      <c r="H3" s="94"/>
      <c r="I3" s="92" t="s">
        <v>13</v>
      </c>
    </row>
    <row r="4" spans="1:11" x14ac:dyDescent="0.2">
      <c r="A4" s="59" t="s">
        <v>27</v>
      </c>
      <c r="B4" s="17">
        <v>4.2599999999999999E-5</v>
      </c>
      <c r="C4" s="17">
        <v>2.2799999999999999E-5</v>
      </c>
      <c r="D4" s="17">
        <v>1.165E-4</v>
      </c>
      <c r="E4" s="17">
        <v>4.325E-4</v>
      </c>
      <c r="F4" s="17">
        <v>3.79E-5</v>
      </c>
      <c r="H4" s="9" t="s">
        <v>160</v>
      </c>
      <c r="I4" s="62" t="s">
        <v>28</v>
      </c>
    </row>
    <row r="5" spans="1:11" ht="17" thickBot="1" x14ac:dyDescent="0.25">
      <c r="A5" s="100" t="s">
        <v>270</v>
      </c>
      <c r="B5" s="80">
        <f>B4/$B$4</f>
        <v>1</v>
      </c>
      <c r="C5" s="80">
        <f t="shared" ref="C5:F5" si="0">C4/$B$4</f>
        <v>0.53521126760563376</v>
      </c>
      <c r="D5" s="80">
        <f t="shared" si="0"/>
        <v>2.734741784037559</v>
      </c>
      <c r="E5" s="80">
        <f t="shared" si="0"/>
        <v>10.152582159624414</v>
      </c>
      <c r="F5" s="80">
        <f t="shared" si="0"/>
        <v>0.88967136150234749</v>
      </c>
      <c r="H5" s="9" t="s">
        <v>161</v>
      </c>
      <c r="I5" s="102" t="s">
        <v>28</v>
      </c>
    </row>
    <row r="6" spans="1:11" x14ac:dyDescent="0.2">
      <c r="B6" s="7">
        <v>1.4999999999999999E-4</v>
      </c>
      <c r="C6" s="7">
        <v>3.8600000000000003E-5</v>
      </c>
      <c r="D6" s="7">
        <v>9.2899999999999995E-5</v>
      </c>
      <c r="E6" s="7">
        <v>4.1399999999999998E-4</v>
      </c>
      <c r="F6" s="7">
        <v>2.12E-5</v>
      </c>
      <c r="H6" s="9" t="s">
        <v>162</v>
      </c>
      <c r="I6" s="102" t="s">
        <v>28</v>
      </c>
    </row>
    <row r="7" spans="1:11" x14ac:dyDescent="0.2">
      <c r="B7" s="7">
        <v>2.2799999999999999E-5</v>
      </c>
      <c r="C7" s="7">
        <v>1.7200000000000001E-5</v>
      </c>
      <c r="D7" s="7">
        <v>1.17E-4</v>
      </c>
      <c r="E7" s="7">
        <v>1.07E-3</v>
      </c>
      <c r="F7" s="7">
        <v>4.4400000000000002E-5</v>
      </c>
      <c r="H7" s="9" t="s">
        <v>163</v>
      </c>
      <c r="I7" s="102">
        <v>0.1575</v>
      </c>
    </row>
    <row r="8" spans="1:11" x14ac:dyDescent="0.2">
      <c r="B8" s="7">
        <v>5.63E-5</v>
      </c>
      <c r="C8" s="7">
        <v>1.84E-5</v>
      </c>
      <c r="D8" s="7">
        <v>8.6899999999999998E-5</v>
      </c>
      <c r="E8" s="7">
        <v>3.2600000000000001E-4</v>
      </c>
      <c r="F8" s="7">
        <v>3.6000000000000001E-5</v>
      </c>
      <c r="H8" s="9" t="s">
        <v>164</v>
      </c>
      <c r="I8" s="102" t="s">
        <v>28</v>
      </c>
    </row>
    <row r="9" spans="1:11" x14ac:dyDescent="0.2">
      <c r="B9" s="7">
        <v>9.2800000000000006E-5</v>
      </c>
      <c r="C9" s="7">
        <v>4.8000000000000001E-5</v>
      </c>
      <c r="D9" s="7">
        <v>1.4100000000000001E-4</v>
      </c>
      <c r="E9" s="7">
        <v>2.34E-4</v>
      </c>
      <c r="F9" s="7">
        <v>3.1099999999999997E-5</v>
      </c>
      <c r="H9" s="11" t="s">
        <v>165</v>
      </c>
      <c r="I9" s="72" t="s">
        <v>28</v>
      </c>
    </row>
    <row r="10" spans="1:11" x14ac:dyDescent="0.2">
      <c r="B10" s="7">
        <v>3.8600000000000003E-5</v>
      </c>
      <c r="C10" s="7">
        <v>1.42E-5</v>
      </c>
      <c r="D10" s="7">
        <v>8.92E-5</v>
      </c>
      <c r="E10" s="7">
        <v>4.7399999999999997E-4</v>
      </c>
      <c r="F10" s="7">
        <v>4.5300000000000003E-5</v>
      </c>
    </row>
    <row r="11" spans="1:11" x14ac:dyDescent="0.2">
      <c r="B11" s="7">
        <v>3.21E-4</v>
      </c>
      <c r="C11" s="7">
        <v>2.0000000000000002E-5</v>
      </c>
      <c r="D11" s="7">
        <v>1.16E-4</v>
      </c>
      <c r="E11" s="7">
        <v>1.01E-3</v>
      </c>
      <c r="F11" s="7">
        <v>3.4999999999999997E-5</v>
      </c>
    </row>
    <row r="12" spans="1:11" x14ac:dyDescent="0.2">
      <c r="B12" s="7">
        <v>1.8599999999999999E-4</v>
      </c>
      <c r="C12" s="7">
        <v>2.5700000000000001E-5</v>
      </c>
      <c r="D12" s="7">
        <v>8.7499999999999999E-5</v>
      </c>
      <c r="E12" s="7">
        <v>3.4499999999999999E-3</v>
      </c>
      <c r="F12" s="7">
        <v>3.79E-5</v>
      </c>
    </row>
    <row r="13" spans="1:11" x14ac:dyDescent="0.2">
      <c r="B13" s="7">
        <v>3.18E-5</v>
      </c>
      <c r="C13" s="7">
        <v>1.6200000000000001E-5</v>
      </c>
      <c r="D13" s="7">
        <v>1.7200000000000001E-4</v>
      </c>
      <c r="E13" s="7">
        <v>1.2800000000000001E-3</v>
      </c>
      <c r="F13" s="7">
        <v>5.1600000000000001E-5</v>
      </c>
    </row>
    <row r="14" spans="1:11" x14ac:dyDescent="0.2">
      <c r="B14" s="7">
        <v>4.0399999999999999E-5</v>
      </c>
      <c r="C14" s="7">
        <v>1.8499999999999999E-5</v>
      </c>
      <c r="D14" s="7">
        <v>1.6899999999999999E-4</v>
      </c>
      <c r="E14" s="7">
        <v>6.77E-3</v>
      </c>
      <c r="F14" s="7">
        <v>9.2100000000000003E-5</v>
      </c>
      <c r="H14" s="6"/>
      <c r="I14" s="6"/>
    </row>
    <row r="15" spans="1:11" x14ac:dyDescent="0.2">
      <c r="B15" s="7">
        <v>3.5500000000000002E-5</v>
      </c>
      <c r="C15" s="7">
        <v>2.0699999999999998E-5</v>
      </c>
      <c r="D15" s="7">
        <v>5.8399999999999997E-3</v>
      </c>
      <c r="E15" s="7">
        <v>9.9099999999999991E-4</v>
      </c>
      <c r="F15" s="7">
        <v>7.9899999999999997E-6</v>
      </c>
      <c r="H15" s="5"/>
      <c r="I15" s="5"/>
      <c r="J15" s="6"/>
    </row>
    <row r="16" spans="1:11" x14ac:dyDescent="0.2">
      <c r="B16" s="7">
        <v>5.2299999999999997E-5</v>
      </c>
      <c r="C16" s="7">
        <v>3.0499999999999999E-5</v>
      </c>
      <c r="D16" s="7">
        <v>6.4499999999999996E-5</v>
      </c>
      <c r="E16" s="7">
        <v>5.0000000000000001E-4</v>
      </c>
      <c r="F16" s="7">
        <v>1.43E-5</v>
      </c>
      <c r="H16" s="5"/>
      <c r="I16" s="5"/>
      <c r="J16" s="5"/>
      <c r="K16" s="5"/>
    </row>
    <row r="17" spans="2:11" x14ac:dyDescent="0.2">
      <c r="B17" s="7">
        <v>3.5299999999999997E-5</v>
      </c>
      <c r="C17" s="7">
        <v>1.63E-5</v>
      </c>
      <c r="D17" s="7">
        <v>1.21E-4</v>
      </c>
      <c r="E17" s="7">
        <v>2.1299999999999999E-3</v>
      </c>
      <c r="F17" s="7">
        <v>1.5800000000000001E-5</v>
      </c>
      <c r="H17" s="5"/>
      <c r="I17" s="5"/>
      <c r="J17" s="5"/>
      <c r="K17" s="5"/>
    </row>
    <row r="18" spans="2:11" x14ac:dyDescent="0.2">
      <c r="B18" s="7">
        <v>4.2700000000000001E-5</v>
      </c>
      <c r="C18" s="7">
        <v>1.01E-4</v>
      </c>
      <c r="D18" s="7">
        <v>1.05E-4</v>
      </c>
      <c r="E18" s="7">
        <v>3.6400000000000001E-4</v>
      </c>
      <c r="F18" s="7">
        <v>1.8300000000000001E-5</v>
      </c>
      <c r="H18" s="5"/>
      <c r="I18" s="5"/>
      <c r="J18" s="5"/>
      <c r="K18" s="5"/>
    </row>
    <row r="19" spans="2:11" x14ac:dyDescent="0.2">
      <c r="B19" s="7">
        <v>4.2599999999999999E-5</v>
      </c>
      <c r="C19" s="7">
        <v>2.3799999999999999E-5</v>
      </c>
      <c r="D19" s="7">
        <v>7.5900000000000002E-5</v>
      </c>
      <c r="E19" s="7">
        <v>2.5500000000000002E-4</v>
      </c>
      <c r="F19" s="7">
        <v>7.7600000000000002E-5</v>
      </c>
      <c r="H19" s="5"/>
      <c r="I19" s="5"/>
      <c r="J19" s="5"/>
      <c r="K19" s="5"/>
    </row>
    <row r="20" spans="2:11" x14ac:dyDescent="0.2">
      <c r="B20" s="7">
        <v>3.57E-5</v>
      </c>
      <c r="C20" s="7">
        <v>2.48E-5</v>
      </c>
      <c r="D20" s="7">
        <v>1.0399999999999999E-4</v>
      </c>
      <c r="E20" s="7">
        <v>3.3799999999999998E-4</v>
      </c>
      <c r="F20" s="7">
        <v>4.9299999999999999E-5</v>
      </c>
      <c r="H20" s="5"/>
      <c r="I20" s="5"/>
      <c r="J20" s="5"/>
      <c r="K20" s="5"/>
    </row>
    <row r="21" spans="2:11" x14ac:dyDescent="0.2">
      <c r="B21" s="7">
        <v>1.22E-5</v>
      </c>
      <c r="C21" s="7">
        <v>4.0599999999999998E-5</v>
      </c>
      <c r="D21" s="7">
        <v>1E-4</v>
      </c>
      <c r="E21" s="7">
        <v>8.4200000000000007E-6</v>
      </c>
      <c r="F21" s="7">
        <v>3.3E-3</v>
      </c>
      <c r="H21" s="5"/>
      <c r="I21" s="5"/>
      <c r="J21" s="5"/>
      <c r="K21" s="5"/>
    </row>
    <row r="22" spans="2:11" x14ac:dyDescent="0.2">
      <c r="B22" s="7">
        <v>2.8900000000000001E-5</v>
      </c>
      <c r="C22" s="17">
        <v>2.55E-5</v>
      </c>
      <c r="D22" s="7">
        <v>6.3800000000000006E-5</v>
      </c>
      <c r="E22" s="7">
        <v>2.0200000000000001E-3</v>
      </c>
      <c r="F22" s="17">
        <v>1.04E-5</v>
      </c>
      <c r="H22" s="5"/>
      <c r="I22" s="5"/>
      <c r="J22" s="5"/>
      <c r="K22" s="5"/>
    </row>
    <row r="23" spans="2:11" x14ac:dyDescent="0.2">
      <c r="B23" s="7">
        <v>2.8399999999999999E-5</v>
      </c>
      <c r="C23" s="17">
        <v>2.1800000000000001E-5</v>
      </c>
      <c r="D23" s="7">
        <v>1.26E-4</v>
      </c>
      <c r="E23" s="7">
        <v>1.75E-4</v>
      </c>
      <c r="F23" s="17">
        <v>1.27E-5</v>
      </c>
      <c r="H23" s="5"/>
      <c r="I23" s="5"/>
      <c r="J23" s="5"/>
      <c r="K23" s="5"/>
    </row>
    <row r="24" spans="2:11" x14ac:dyDescent="0.2">
      <c r="B24" s="7">
        <v>1.84E-4</v>
      </c>
      <c r="C24" s="17">
        <v>1.88E-5</v>
      </c>
      <c r="D24" s="7">
        <v>2.3699999999999999E-4</v>
      </c>
      <c r="E24" s="7">
        <v>4.4499999999999997E-4</v>
      </c>
      <c r="F24" s="17">
        <v>6.2500000000000001E-5</v>
      </c>
      <c r="H24" s="5"/>
      <c r="I24" s="5"/>
      <c r="J24" s="5"/>
      <c r="K24" s="5"/>
    </row>
    <row r="25" spans="2:11" x14ac:dyDescent="0.2">
      <c r="B25" s="7">
        <v>8.7899999999999995E-5</v>
      </c>
      <c r="C25" s="17">
        <v>3.4700000000000003E-5</v>
      </c>
      <c r="D25" s="7">
        <v>1.3200000000000001E-4</v>
      </c>
      <c r="E25" s="7">
        <v>2.31E-4</v>
      </c>
      <c r="F25" s="17">
        <v>3.65E-5</v>
      </c>
      <c r="H25" s="5"/>
      <c r="I25" s="5"/>
      <c r="J25" s="5"/>
      <c r="K25" s="5"/>
    </row>
    <row r="26" spans="2:11" x14ac:dyDescent="0.2">
      <c r="B26" s="7">
        <v>2.8099999999999999E-5</v>
      </c>
      <c r="C26" s="17">
        <v>1.6500000000000001E-5</v>
      </c>
      <c r="D26" s="7">
        <v>1.5300000000000001E-4</v>
      </c>
      <c r="E26" s="7">
        <v>1.8799999999999999E-3</v>
      </c>
      <c r="F26" s="17">
        <v>2.62E-5</v>
      </c>
      <c r="H26" s="5"/>
      <c r="I26" s="5"/>
      <c r="J26" s="5"/>
      <c r="K26" s="5"/>
    </row>
    <row r="27" spans="2:11" x14ac:dyDescent="0.2">
      <c r="B27" s="7">
        <v>7.5500000000000006E-5</v>
      </c>
      <c r="C27" s="17">
        <v>2.8700000000000002E-3</v>
      </c>
      <c r="D27" s="7">
        <v>1.4799999999999999E-4</v>
      </c>
      <c r="E27" s="7">
        <v>3.8699999999999997E-4</v>
      </c>
      <c r="F27" s="17">
        <v>5.0599999999999997E-5</v>
      </c>
      <c r="H27" s="5"/>
      <c r="I27" s="5"/>
      <c r="J27" s="5"/>
      <c r="K27" s="5"/>
    </row>
    <row r="28" spans="2:11" x14ac:dyDescent="0.2">
      <c r="B28" s="7">
        <v>3.0499999999999999E-5</v>
      </c>
      <c r="C28" s="17">
        <v>2.5000000000000001E-5</v>
      </c>
      <c r="D28" s="7">
        <v>2.43E-4</v>
      </c>
      <c r="E28" s="7">
        <v>1.85E-4</v>
      </c>
      <c r="F28" s="17">
        <v>3.9799999999999998E-5</v>
      </c>
      <c r="H28" s="5"/>
      <c r="I28" s="5"/>
      <c r="J28" s="5"/>
      <c r="K28" s="5"/>
    </row>
    <row r="29" spans="2:11" x14ac:dyDescent="0.2">
      <c r="B29" s="7">
        <v>5.3399999999999997E-5</v>
      </c>
      <c r="C29" s="17">
        <v>1.33E-5</v>
      </c>
      <c r="D29" s="7">
        <v>1.16E-4</v>
      </c>
      <c r="E29" s="7">
        <v>3.8500000000000001E-3</v>
      </c>
      <c r="F29" s="17">
        <v>3.96E-5</v>
      </c>
      <c r="H29" s="5"/>
      <c r="I29" s="5"/>
      <c r="J29" s="5"/>
      <c r="K29" s="5"/>
    </row>
    <row r="30" spans="2:11" x14ac:dyDescent="0.2">
      <c r="B30" s="7">
        <v>5.8600000000000001E-5</v>
      </c>
      <c r="C30" s="17"/>
      <c r="D30" s="7"/>
      <c r="E30" s="7">
        <v>1.0499999999999999E-3</v>
      </c>
      <c r="F30" s="17">
        <v>8.3499999999999997E-5</v>
      </c>
      <c r="H30" s="5"/>
      <c r="I30" s="5"/>
      <c r="J30" s="5"/>
      <c r="K30" s="5"/>
    </row>
    <row r="31" spans="2:11" x14ac:dyDescent="0.2">
      <c r="B31" s="7">
        <v>1.3300000000000001E-4</v>
      </c>
      <c r="C31" s="17"/>
      <c r="D31" s="7"/>
      <c r="E31" s="7">
        <v>2.6899999999999998E-4</v>
      </c>
      <c r="F31" s="17"/>
      <c r="H31" s="5"/>
      <c r="I31" s="5"/>
      <c r="J31" s="5"/>
      <c r="K31" s="5"/>
    </row>
    <row r="32" spans="2:11" x14ac:dyDescent="0.2">
      <c r="B32" s="7">
        <v>3.3100000000000002E-4</v>
      </c>
      <c r="C32" s="17"/>
      <c r="D32" s="7"/>
      <c r="E32" s="7">
        <v>7.8100000000000001E-4</v>
      </c>
      <c r="F32" s="17"/>
      <c r="H32" s="5"/>
      <c r="I32" s="5"/>
      <c r="J32" s="5"/>
      <c r="K32" s="5"/>
    </row>
    <row r="33" spans="2:11" x14ac:dyDescent="0.2">
      <c r="B33" s="7">
        <v>2.9799999999999999E-5</v>
      </c>
      <c r="C33" s="17"/>
      <c r="D33" s="7"/>
      <c r="E33" s="7">
        <v>4.8299999999999998E-4</v>
      </c>
      <c r="F33" s="17"/>
      <c r="H33" s="5"/>
      <c r="I33" s="5"/>
      <c r="J33" s="5"/>
      <c r="K33" s="5"/>
    </row>
    <row r="34" spans="2:11" x14ac:dyDescent="0.2">
      <c r="B34" s="7">
        <v>2.5000000000000001E-5</v>
      </c>
      <c r="C34" s="17"/>
      <c r="D34" s="7"/>
      <c r="E34" s="7">
        <v>3.3799999999999998E-4</v>
      </c>
      <c r="F34" s="17"/>
      <c r="H34" s="5"/>
      <c r="I34" s="5"/>
      <c r="J34" s="5"/>
      <c r="K34" s="5"/>
    </row>
    <row r="35" spans="2:11" x14ac:dyDescent="0.2">
      <c r="B35" s="7">
        <v>2.7800000000000001E-5</v>
      </c>
      <c r="C35" s="17"/>
      <c r="D35" s="7"/>
      <c r="E35" s="7">
        <v>4.0400000000000001E-4</v>
      </c>
      <c r="F35" s="17"/>
      <c r="H35" s="5"/>
      <c r="I35" s="5"/>
      <c r="J35" s="5"/>
      <c r="K35" s="5"/>
    </row>
    <row r="36" spans="2:11" x14ac:dyDescent="0.2">
      <c r="B36" s="7">
        <v>6.6799999999999997E-5</v>
      </c>
      <c r="C36" s="17"/>
      <c r="D36" s="7"/>
      <c r="E36" s="7">
        <v>5.1400000000000003E-4</v>
      </c>
      <c r="F36" s="17"/>
      <c r="H36" s="5"/>
      <c r="I36" s="5"/>
      <c r="J36" s="5"/>
      <c r="K36" s="5"/>
    </row>
    <row r="37" spans="2:11" x14ac:dyDescent="0.2">
      <c r="B37" s="17"/>
      <c r="C37" s="17"/>
      <c r="D37" s="7"/>
      <c r="E37" s="7">
        <v>6.6600000000000003E-4</v>
      </c>
      <c r="F37" s="17"/>
      <c r="H37" s="5"/>
      <c r="I37" s="5"/>
      <c r="J37" s="5"/>
      <c r="K37" s="5"/>
    </row>
    <row r="38" spans="2:11" x14ac:dyDescent="0.2">
      <c r="B38" s="17"/>
      <c r="C38" s="17"/>
      <c r="D38" s="7"/>
      <c r="E38" s="7">
        <v>4.2700000000000002E-4</v>
      </c>
      <c r="F38" s="17"/>
      <c r="H38" s="5"/>
      <c r="I38" s="5"/>
      <c r="J38" s="5"/>
      <c r="K38" s="5"/>
    </row>
    <row r="39" spans="2:11" x14ac:dyDescent="0.2">
      <c r="B39" s="17"/>
      <c r="C39" s="17"/>
      <c r="D39" s="7"/>
      <c r="E39" s="7">
        <v>1.2999999999999999E-4</v>
      </c>
      <c r="F39" s="17"/>
      <c r="H39" s="5"/>
      <c r="I39" s="5"/>
      <c r="J39" s="5"/>
      <c r="K39" s="5"/>
    </row>
    <row r="40" spans="2:11" x14ac:dyDescent="0.2">
      <c r="B40" s="17"/>
      <c r="C40" s="17"/>
      <c r="D40" s="7"/>
      <c r="E40" s="7">
        <v>2.0900000000000001E-4</v>
      </c>
      <c r="F40" s="17"/>
      <c r="H40" s="5"/>
      <c r="I40" s="5"/>
      <c r="J40" s="5"/>
      <c r="K40" s="5"/>
    </row>
    <row r="41" spans="2:11" x14ac:dyDescent="0.2">
      <c r="B41" s="17"/>
      <c r="C41" s="17"/>
      <c r="D41" s="7"/>
      <c r="E41" s="7">
        <v>4.3800000000000002E-4</v>
      </c>
      <c r="F41" s="17"/>
      <c r="H41" s="5"/>
      <c r="I41" s="5"/>
      <c r="J41" s="5"/>
      <c r="K41" s="5"/>
    </row>
    <row r="42" spans="2:11" x14ac:dyDescent="0.2">
      <c r="B42" s="17"/>
      <c r="C42" s="17"/>
      <c r="D42" s="7"/>
      <c r="E42" s="7">
        <v>1.5300000000000001E-4</v>
      </c>
      <c r="F42" s="17"/>
      <c r="H42" s="5"/>
      <c r="I42" s="5"/>
      <c r="J42" s="5"/>
      <c r="K42" s="5"/>
    </row>
    <row r="43" spans="2:11" x14ac:dyDescent="0.2">
      <c r="B43" s="17"/>
      <c r="C43" s="17"/>
      <c r="D43" s="7"/>
      <c r="E43" s="7">
        <v>2.7399999999999999E-4</v>
      </c>
      <c r="F43" s="17"/>
      <c r="H43" s="5"/>
      <c r="I43" s="5"/>
      <c r="J43" s="5"/>
      <c r="K43" s="5"/>
    </row>
    <row r="44" spans="2:11" x14ac:dyDescent="0.2">
      <c r="B44" s="17"/>
      <c r="C44" s="17"/>
      <c r="D44" s="7"/>
      <c r="E44" s="7">
        <v>1.1199999999999999E-3</v>
      </c>
      <c r="F44" s="17"/>
      <c r="H44" s="5"/>
      <c r="I44" s="5"/>
      <c r="J44" s="5"/>
      <c r="K44" s="5"/>
    </row>
    <row r="45" spans="2:11" x14ac:dyDescent="0.2">
      <c r="B45" s="17"/>
      <c r="C45" s="17"/>
      <c r="D45" s="7"/>
      <c r="E45" s="7">
        <v>1.7799999999999999E-4</v>
      </c>
      <c r="F45" s="17"/>
      <c r="H45" s="5"/>
      <c r="I45" s="5"/>
      <c r="J45" s="5"/>
      <c r="K45" s="5"/>
    </row>
    <row r="46" spans="2:11" x14ac:dyDescent="0.2">
      <c r="B46" s="17"/>
      <c r="C46" s="17"/>
      <c r="D46" s="7"/>
      <c r="E46" s="7">
        <v>2.5999999999999998E-4</v>
      </c>
      <c r="F46" s="17"/>
      <c r="H46" s="5"/>
      <c r="I46" s="5"/>
      <c r="J46" s="5"/>
      <c r="K46" s="5"/>
    </row>
    <row r="47" spans="2:11" x14ac:dyDescent="0.2">
      <c r="B47" s="17"/>
      <c r="C47" s="17"/>
      <c r="D47" s="7"/>
      <c r="E47" s="7">
        <v>2.4899999999999998E-4</v>
      </c>
      <c r="F47" s="17"/>
      <c r="H47" s="5"/>
      <c r="I47" s="5"/>
      <c r="J47" s="5"/>
      <c r="K47" s="5"/>
    </row>
    <row r="48" spans="2:11" x14ac:dyDescent="0.2">
      <c r="B48" s="17"/>
      <c r="C48" s="17"/>
      <c r="D48" s="7"/>
      <c r="E48" s="7">
        <v>2.4800000000000001E-4</v>
      </c>
      <c r="F48" s="17"/>
      <c r="H48" s="5"/>
      <c r="I48" s="5"/>
      <c r="J48" s="5"/>
      <c r="K48" s="5"/>
    </row>
    <row r="49" spans="2:11" x14ac:dyDescent="0.2">
      <c r="B49" s="17"/>
      <c r="C49" s="17"/>
      <c r="D49" s="7"/>
      <c r="E49" s="7">
        <v>1.06E-3</v>
      </c>
      <c r="F49" s="17"/>
      <c r="H49" s="5"/>
      <c r="I49" s="5"/>
      <c r="J49" s="5"/>
      <c r="K49" s="5"/>
    </row>
    <row r="50" spans="2:11" x14ac:dyDescent="0.2">
      <c r="B50" s="17"/>
      <c r="C50" s="17"/>
      <c r="D50" s="7"/>
      <c r="E50" s="7">
        <v>5.6300000000000002E-4</v>
      </c>
      <c r="F50" s="17"/>
      <c r="H50" s="5"/>
      <c r="I50" s="5"/>
      <c r="J50" s="5"/>
      <c r="K50" s="5"/>
    </row>
    <row r="51" spans="2:11" x14ac:dyDescent="0.2">
      <c r="B51" s="17"/>
      <c r="C51" s="17"/>
      <c r="D51" s="7"/>
      <c r="E51" s="7">
        <v>8.0400000000000003E-4</v>
      </c>
      <c r="F51" s="17"/>
      <c r="H51" s="5"/>
      <c r="I51" s="5"/>
      <c r="J51" s="5"/>
      <c r="K51" s="5"/>
    </row>
    <row r="52" spans="2:11" x14ac:dyDescent="0.2">
      <c r="B52" s="17"/>
      <c r="C52" s="17"/>
      <c r="D52" s="7"/>
      <c r="E52" s="7"/>
      <c r="F52" s="17"/>
      <c r="H52" s="5"/>
      <c r="I52" s="5"/>
      <c r="J52" s="5"/>
      <c r="K52" s="5"/>
    </row>
    <row r="53" spans="2:11" x14ac:dyDescent="0.2">
      <c r="B53" s="17"/>
      <c r="C53" s="17"/>
      <c r="D53" s="7"/>
      <c r="E53" s="7"/>
      <c r="F53" s="17"/>
      <c r="H53" s="5"/>
      <c r="I53" s="5"/>
      <c r="J53" s="5"/>
      <c r="K53" s="5"/>
    </row>
    <row r="54" spans="2:11" x14ac:dyDescent="0.2">
      <c r="B54" s="17"/>
      <c r="C54" s="17"/>
      <c r="D54" s="7"/>
      <c r="E54" s="7"/>
      <c r="F54" s="17"/>
      <c r="H54" s="5"/>
      <c r="I54" s="5"/>
      <c r="J54" s="5"/>
      <c r="K54" s="5"/>
    </row>
    <row r="55" spans="2:11" x14ac:dyDescent="0.2">
      <c r="B55" s="17"/>
      <c r="C55" s="17"/>
      <c r="D55" s="7"/>
      <c r="F55" s="17"/>
      <c r="H55" s="5"/>
      <c r="I55" s="5"/>
      <c r="J55" s="5"/>
      <c r="K55" s="5"/>
    </row>
    <row r="56" spans="2:11" x14ac:dyDescent="0.2">
      <c r="B56" s="17"/>
      <c r="C56" s="17"/>
      <c r="D56" s="7"/>
      <c r="E56" s="7"/>
      <c r="F56" s="17"/>
      <c r="H56" s="5"/>
      <c r="I56" s="5"/>
      <c r="J56" s="5"/>
      <c r="K56" s="5"/>
    </row>
    <row r="57" spans="2:11" x14ac:dyDescent="0.2">
      <c r="B57" s="17"/>
      <c r="C57" s="17"/>
      <c r="D57" s="7"/>
      <c r="E57" s="7"/>
      <c r="F57" s="17"/>
      <c r="H57" s="5"/>
      <c r="I57" s="5"/>
      <c r="J57" s="5"/>
      <c r="K57" s="5"/>
    </row>
    <row r="58" spans="2:11" x14ac:dyDescent="0.2">
      <c r="B58" s="17"/>
      <c r="C58" s="17"/>
      <c r="D58" s="7"/>
      <c r="E58" s="7"/>
      <c r="F58" s="17"/>
      <c r="H58" s="5"/>
      <c r="I58" s="5"/>
      <c r="J58" s="5"/>
      <c r="K58" s="5"/>
    </row>
    <row r="59" spans="2:11" x14ac:dyDescent="0.2">
      <c r="B59" s="17"/>
      <c r="C59" s="17"/>
      <c r="D59" s="7"/>
      <c r="E59" s="7"/>
      <c r="F59" s="17"/>
      <c r="H59" s="5"/>
      <c r="I59" s="5"/>
      <c r="J59" s="5"/>
      <c r="K59" s="5"/>
    </row>
    <row r="60" spans="2:11" x14ac:dyDescent="0.2">
      <c r="B60" s="17"/>
      <c r="C60" s="17"/>
      <c r="D60" s="7"/>
      <c r="E60" s="7"/>
      <c r="F60" s="17"/>
      <c r="H60" s="5"/>
      <c r="I60" s="5"/>
      <c r="J60" s="5"/>
      <c r="K60" s="5"/>
    </row>
    <row r="61" spans="2:11" x14ac:dyDescent="0.2">
      <c r="B61" s="17"/>
      <c r="C61" s="17"/>
      <c r="D61" s="7"/>
      <c r="E61" s="7"/>
      <c r="F61" s="17"/>
      <c r="H61" s="5"/>
      <c r="I61" s="5"/>
      <c r="J61" s="5"/>
      <c r="K61" s="5"/>
    </row>
    <row r="62" spans="2:11" x14ac:dyDescent="0.2">
      <c r="B62" s="17"/>
      <c r="C62" s="17"/>
      <c r="D62" s="7"/>
      <c r="E62" s="7"/>
      <c r="F62" s="17"/>
      <c r="K62" s="5"/>
    </row>
    <row r="63" spans="2:11" x14ac:dyDescent="0.2">
      <c r="B63" s="17"/>
      <c r="C63" s="17"/>
      <c r="D63" s="7"/>
      <c r="E63" s="7"/>
      <c r="F63" s="17"/>
    </row>
    <row r="64" spans="2:11" x14ac:dyDescent="0.2">
      <c r="B64" s="17"/>
      <c r="C64" s="17"/>
      <c r="D64" s="7"/>
      <c r="E64" s="7"/>
      <c r="F64" s="17"/>
    </row>
    <row r="65" spans="2:6" x14ac:dyDescent="0.2">
      <c r="B65" s="17"/>
      <c r="C65" s="17"/>
      <c r="D65" s="7"/>
      <c r="E65" s="7"/>
      <c r="F65" s="17"/>
    </row>
    <row r="66" spans="2:6" x14ac:dyDescent="0.2">
      <c r="B66" s="17"/>
      <c r="C66" s="17"/>
      <c r="D66" s="7"/>
      <c r="E66" s="7"/>
      <c r="F66" s="17"/>
    </row>
    <row r="67" spans="2:6" x14ac:dyDescent="0.2">
      <c r="B67" s="17"/>
      <c r="C67" s="17"/>
      <c r="D67" s="7"/>
      <c r="E67" s="7"/>
      <c r="F67" s="17"/>
    </row>
    <row r="68" spans="2:6" x14ac:dyDescent="0.2">
      <c r="B68" s="17"/>
      <c r="C68" s="17"/>
      <c r="D68" s="17"/>
      <c r="E68" s="7"/>
      <c r="F68" s="17"/>
    </row>
    <row r="69" spans="2:6" x14ac:dyDescent="0.2">
      <c r="E69" s="6"/>
    </row>
    <row r="70" spans="2:6" x14ac:dyDescent="0.2">
      <c r="E70" s="6"/>
    </row>
    <row r="71" spans="2:6" x14ac:dyDescent="0.2">
      <c r="E71" s="6"/>
    </row>
    <row r="72" spans="2:6" x14ac:dyDescent="0.2">
      <c r="E72" s="6"/>
    </row>
    <row r="73" spans="2:6" x14ac:dyDescent="0.2">
      <c r="E73" s="6"/>
    </row>
    <row r="74" spans="2:6" x14ac:dyDescent="0.2">
      <c r="E74" s="6"/>
    </row>
    <row r="75" spans="2:6" x14ac:dyDescent="0.2">
      <c r="E75" s="6"/>
    </row>
    <row r="76" spans="2:6" x14ac:dyDescent="0.2">
      <c r="E76" s="6"/>
    </row>
    <row r="77" spans="2:6" x14ac:dyDescent="0.2">
      <c r="E77" s="6"/>
    </row>
    <row r="78" spans="2:6" x14ac:dyDescent="0.2">
      <c r="E78" s="6"/>
    </row>
    <row r="79" spans="2:6" x14ac:dyDescent="0.2">
      <c r="D79" s="6"/>
    </row>
    <row r="80" spans="2:6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  <row r="119" spans="4:4" x14ac:dyDescent="0.2">
      <c r="D119" s="6"/>
    </row>
    <row r="120" spans="4:4" x14ac:dyDescent="0.2">
      <c r="D120" s="6"/>
    </row>
    <row r="121" spans="4:4" x14ac:dyDescent="0.2">
      <c r="D121" s="6"/>
    </row>
    <row r="122" spans="4:4" x14ac:dyDescent="0.2">
      <c r="D122" s="6"/>
    </row>
    <row r="123" spans="4:4" x14ac:dyDescent="0.2">
      <c r="D123" s="6"/>
    </row>
    <row r="124" spans="4:4" x14ac:dyDescent="0.2">
      <c r="D124" s="6"/>
    </row>
    <row r="125" spans="4:4" x14ac:dyDescent="0.2">
      <c r="D125" s="6"/>
    </row>
    <row r="126" spans="4:4" x14ac:dyDescent="0.2">
      <c r="D126" s="6"/>
    </row>
    <row r="127" spans="4:4" x14ac:dyDescent="0.2">
      <c r="D127" s="6"/>
    </row>
    <row r="128" spans="4:4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  <row r="136" spans="4:4" x14ac:dyDescent="0.2">
      <c r="D136" s="6"/>
    </row>
    <row r="137" spans="4:4" x14ac:dyDescent="0.2">
      <c r="D137" s="6"/>
    </row>
    <row r="138" spans="4:4" x14ac:dyDescent="0.2">
      <c r="D138" s="6"/>
    </row>
    <row r="139" spans="4:4" x14ac:dyDescent="0.2">
      <c r="D139" s="6"/>
    </row>
    <row r="140" spans="4:4" x14ac:dyDescent="0.2">
      <c r="D140" s="6"/>
    </row>
    <row r="141" spans="4:4" x14ac:dyDescent="0.2">
      <c r="D141" s="6"/>
    </row>
    <row r="142" spans="4:4" x14ac:dyDescent="0.2">
      <c r="D142" s="6"/>
    </row>
    <row r="143" spans="4:4" x14ac:dyDescent="0.2">
      <c r="D143" s="6"/>
    </row>
    <row r="144" spans="4:4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</sheetData>
  <mergeCells count="1">
    <mergeCell ref="H2:I2"/>
  </mergeCells>
  <phoneticPr fontId="7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787A-4B66-8F47-8EAB-5A38AA7CF3FD}">
  <dimension ref="A1:W68"/>
  <sheetViews>
    <sheetView topLeftCell="A4" zoomScaleNormal="100" workbookViewId="0"/>
  </sheetViews>
  <sheetFormatPr baseColWidth="10" defaultColWidth="10.83203125" defaultRowHeight="16" x14ac:dyDescent="0.2"/>
  <cols>
    <col min="1" max="1" width="19.33203125" style="1" bestFit="1" customWidth="1"/>
    <col min="2" max="11" width="9.5" style="1" bestFit="1" customWidth="1"/>
    <col min="12" max="16384" width="10.83203125" style="1"/>
  </cols>
  <sheetData>
    <row r="1" spans="1:23" x14ac:dyDescent="0.2">
      <c r="A1" s="3" t="s">
        <v>194</v>
      </c>
    </row>
    <row r="2" spans="1:23" x14ac:dyDescent="0.2">
      <c r="A2" s="70"/>
      <c r="B2" s="70"/>
      <c r="C2" s="70"/>
      <c r="D2" s="70"/>
      <c r="E2" s="70"/>
      <c r="F2" s="70"/>
      <c r="G2" s="70"/>
      <c r="I2" s="70"/>
      <c r="J2" s="70"/>
      <c r="K2" s="3"/>
      <c r="L2" s="3"/>
      <c r="M2" s="3"/>
      <c r="N2" s="3"/>
      <c r="O2" s="3"/>
      <c r="Q2" s="3"/>
      <c r="R2" s="3"/>
      <c r="S2" s="3"/>
      <c r="T2" s="3"/>
      <c r="U2" s="3"/>
      <c r="V2" s="3"/>
      <c r="W2" s="3"/>
    </row>
    <row r="3" spans="1:23" x14ac:dyDescent="0.2">
      <c r="A3" s="207" t="s">
        <v>2</v>
      </c>
      <c r="B3" s="206" t="s">
        <v>210</v>
      </c>
      <c r="C3" s="200"/>
      <c r="D3" s="201"/>
      <c r="E3" s="188" t="s">
        <v>0</v>
      </c>
      <c r="F3" s="205"/>
      <c r="G3" s="205"/>
      <c r="H3" s="206" t="s">
        <v>1</v>
      </c>
      <c r="I3" s="200"/>
      <c r="J3" s="201"/>
    </row>
    <row r="4" spans="1:23" x14ac:dyDescent="0.2">
      <c r="A4" s="207"/>
      <c r="B4" s="140" t="s">
        <v>277</v>
      </c>
      <c r="C4" s="140" t="s">
        <v>278</v>
      </c>
      <c r="D4" s="140" t="s">
        <v>279</v>
      </c>
      <c r="E4" s="25" t="s">
        <v>277</v>
      </c>
      <c r="F4" s="25" t="s">
        <v>278</v>
      </c>
      <c r="G4" s="69" t="s">
        <v>279</v>
      </c>
      <c r="H4" s="140" t="s">
        <v>277</v>
      </c>
      <c r="I4" s="140" t="s">
        <v>278</v>
      </c>
      <c r="J4" s="140" t="s">
        <v>279</v>
      </c>
    </row>
    <row r="5" spans="1:23" x14ac:dyDescent="0.2">
      <c r="A5" s="46" t="s">
        <v>205</v>
      </c>
      <c r="B5" s="142">
        <v>0.998</v>
      </c>
      <c r="C5" s="142">
        <v>0.997</v>
      </c>
      <c r="D5" s="142">
        <v>0.996</v>
      </c>
      <c r="E5" s="54">
        <v>0.998</v>
      </c>
      <c r="F5" s="54">
        <v>0.998</v>
      </c>
      <c r="G5" s="54">
        <v>0.998</v>
      </c>
      <c r="H5" s="142">
        <v>0.996</v>
      </c>
      <c r="I5" s="142">
        <v>0.999</v>
      </c>
      <c r="J5" s="142">
        <v>0.999</v>
      </c>
    </row>
    <row r="6" spans="1:23" x14ac:dyDescent="0.2">
      <c r="A6" s="36" t="s">
        <v>204</v>
      </c>
      <c r="B6" s="172">
        <v>-3.4119999999999999</v>
      </c>
      <c r="C6" s="172">
        <v>-3.2210000000000001</v>
      </c>
      <c r="D6" s="172">
        <v>-3.2839999999999998</v>
      </c>
      <c r="E6" s="166">
        <v>-3.306</v>
      </c>
      <c r="F6" s="166">
        <v>-3.323</v>
      </c>
      <c r="G6" s="166">
        <v>-3.323</v>
      </c>
      <c r="H6" s="172">
        <v>-3.3519999999999999</v>
      </c>
      <c r="I6" s="172">
        <v>-3.2570000000000001</v>
      </c>
      <c r="J6" s="172">
        <v>-3.2570000000000001</v>
      </c>
    </row>
    <row r="7" spans="1:23" x14ac:dyDescent="0.2">
      <c r="A7" s="36" t="s">
        <v>301</v>
      </c>
      <c r="B7" s="179">
        <v>33.212169265747065</v>
      </c>
      <c r="C7" s="179">
        <v>29.666670227050773</v>
      </c>
      <c r="D7" s="179">
        <v>30.688567352294925</v>
      </c>
      <c r="E7" s="52">
        <v>27.648069190979005</v>
      </c>
      <c r="F7" s="52">
        <v>27.265935707092286</v>
      </c>
      <c r="G7" s="52">
        <v>27.265935707092286</v>
      </c>
      <c r="H7" s="179">
        <v>27.49389476776123</v>
      </c>
      <c r="I7" s="179">
        <v>26.535483551025397</v>
      </c>
      <c r="J7" s="179">
        <v>26.535483551025397</v>
      </c>
    </row>
    <row r="8" spans="1:23" x14ac:dyDescent="0.2">
      <c r="A8" s="36" t="s">
        <v>300</v>
      </c>
      <c r="B8" s="175">
        <f>10^(-1/B6)-1</f>
        <v>0.96373660491604696</v>
      </c>
      <c r="C8" s="175">
        <f t="shared" ref="C8:J8" si="0">10^(-1/C6)-1</f>
        <v>1.0439138627828117</v>
      </c>
      <c r="D8" s="175">
        <f t="shared" si="0"/>
        <v>1.0160750691019795</v>
      </c>
      <c r="E8" s="176">
        <f t="shared" si="0"/>
        <v>1.0066902418101149</v>
      </c>
      <c r="F8" s="176">
        <f t="shared" si="0"/>
        <v>0.99955287092947742</v>
      </c>
      <c r="G8" s="176">
        <f t="shared" si="0"/>
        <v>0.99955287092947742</v>
      </c>
      <c r="H8" s="175">
        <f t="shared" si="0"/>
        <v>0.98760168206849919</v>
      </c>
      <c r="I8" s="175">
        <f t="shared" si="0"/>
        <v>1.0278275082680572</v>
      </c>
      <c r="J8" s="175">
        <f t="shared" si="0"/>
        <v>1.0278275082680572</v>
      </c>
    </row>
    <row r="9" spans="1:23" x14ac:dyDescent="0.2">
      <c r="A9" s="46" t="s">
        <v>305</v>
      </c>
      <c r="B9" s="143">
        <v>23.718222389658486</v>
      </c>
      <c r="C9" s="143">
        <v>20.148114586253641</v>
      </c>
      <c r="D9" s="143">
        <v>21.344555115474996</v>
      </c>
      <c r="E9" s="51">
        <v>27.042873253624965</v>
      </c>
      <c r="F9" s="51">
        <v>26.557786219602445</v>
      </c>
      <c r="G9" s="51">
        <v>26.488793915917714</v>
      </c>
      <c r="H9" s="143">
        <v>27.762155617466142</v>
      </c>
      <c r="I9" s="143">
        <v>25.816413024314866</v>
      </c>
      <c r="J9" s="185">
        <v>25.714667918722348</v>
      </c>
      <c r="Q9" s="59"/>
    </row>
    <row r="10" spans="1:23" x14ac:dyDescent="0.2">
      <c r="A10" s="36" t="s">
        <v>224</v>
      </c>
      <c r="B10" s="179">
        <v>606.06146240234375</v>
      </c>
      <c r="C10" s="179">
        <v>901.89385986328125</v>
      </c>
      <c r="D10" s="179">
        <v>700.34869384765625</v>
      </c>
      <c r="E10" s="52">
        <v>1.5242628753185301</v>
      </c>
      <c r="F10" s="52">
        <v>1.6334486007690401</v>
      </c>
      <c r="G10" s="52">
        <v>1.71343457698822</v>
      </c>
      <c r="H10" s="179">
        <v>0.83170615136623405</v>
      </c>
      <c r="I10" s="179">
        <v>1.66255855560303</v>
      </c>
      <c r="J10" s="177">
        <v>1.7865527868270874</v>
      </c>
    </row>
    <row r="11" spans="1:23" x14ac:dyDescent="0.2">
      <c r="A11" s="37" t="s">
        <v>294</v>
      </c>
      <c r="B11" s="144">
        <v>17.555795669555664</v>
      </c>
      <c r="C11" s="144">
        <v>194.43165588378906</v>
      </c>
      <c r="D11" s="144">
        <v>158.86691284179688</v>
      </c>
      <c r="E11" s="53">
        <v>1.6989296302199364E-2</v>
      </c>
      <c r="F11" s="53">
        <v>0.18796035647392273</v>
      </c>
      <c r="G11" s="53">
        <v>0.15422721207141876</v>
      </c>
      <c r="H11" s="144">
        <v>3.272441029548645E-2</v>
      </c>
      <c r="I11" s="144">
        <v>0.44504493474960327</v>
      </c>
      <c r="J11" s="178">
        <v>6.1264939606189728E-2</v>
      </c>
    </row>
    <row r="12" spans="1:23" x14ac:dyDescent="0.2">
      <c r="A12" s="59"/>
      <c r="I12" s="59"/>
    </row>
    <row r="13" spans="1:23" x14ac:dyDescent="0.2">
      <c r="A13" s="208" t="s">
        <v>6</v>
      </c>
      <c r="B13" s="206" t="s">
        <v>210</v>
      </c>
      <c r="C13" s="200"/>
      <c r="D13" s="201"/>
      <c r="E13" s="188" t="s">
        <v>211</v>
      </c>
      <c r="F13" s="205"/>
      <c r="G13" s="189"/>
      <c r="H13" s="200" t="s">
        <v>212</v>
      </c>
      <c r="I13" s="200"/>
      <c r="J13" s="201"/>
    </row>
    <row r="14" spans="1:23" x14ac:dyDescent="0.2">
      <c r="A14" s="208"/>
      <c r="B14" s="140" t="s">
        <v>277</v>
      </c>
      <c r="C14" s="140" t="s">
        <v>278</v>
      </c>
      <c r="D14" s="140" t="s">
        <v>279</v>
      </c>
      <c r="E14" s="25" t="s">
        <v>277</v>
      </c>
      <c r="F14" s="25" t="s">
        <v>278</v>
      </c>
      <c r="G14" s="25" t="s">
        <v>279</v>
      </c>
      <c r="H14" s="126" t="s">
        <v>277</v>
      </c>
      <c r="I14" s="140" t="s">
        <v>278</v>
      </c>
      <c r="J14" s="140" t="s">
        <v>279</v>
      </c>
    </row>
    <row r="15" spans="1:23" x14ac:dyDescent="0.2">
      <c r="A15" s="46" t="s">
        <v>205</v>
      </c>
      <c r="B15" s="142">
        <v>0.998</v>
      </c>
      <c r="C15" s="142">
        <v>0.997</v>
      </c>
      <c r="D15" s="142">
        <v>0.995</v>
      </c>
      <c r="E15" s="54">
        <v>0.99199999999999999</v>
      </c>
      <c r="F15" s="54">
        <v>0.998</v>
      </c>
      <c r="G15" s="54">
        <v>0.998</v>
      </c>
      <c r="H15" s="142">
        <v>0.996</v>
      </c>
      <c r="I15" s="142">
        <v>0.999</v>
      </c>
      <c r="J15" s="142">
        <v>0.999</v>
      </c>
    </row>
    <row r="16" spans="1:23" x14ac:dyDescent="0.2">
      <c r="A16" s="36" t="s">
        <v>204</v>
      </c>
      <c r="B16" s="172">
        <v>-3.3239999999999998</v>
      </c>
      <c r="C16" s="172">
        <v>-3.2210000000000001</v>
      </c>
      <c r="D16" s="172">
        <v>-3.2650000000000001</v>
      </c>
      <c r="E16" s="166">
        <v>-3.238</v>
      </c>
      <c r="F16" s="166">
        <v>-3.323</v>
      </c>
      <c r="G16" s="166">
        <v>-3.286</v>
      </c>
      <c r="H16" s="172">
        <v>-3.3519999999999999</v>
      </c>
      <c r="I16" s="172">
        <v>-3.2570000000000001</v>
      </c>
      <c r="J16" s="172">
        <v>-3.4430000000000001</v>
      </c>
    </row>
    <row r="17" spans="1:10" x14ac:dyDescent="0.2">
      <c r="A17" s="36" t="s">
        <v>301</v>
      </c>
      <c r="B17" s="179">
        <v>32.232049751281735</v>
      </c>
      <c r="C17" s="179">
        <v>29.666670227050773</v>
      </c>
      <c r="D17" s="179">
        <v>30.17671718597412</v>
      </c>
      <c r="E17" s="52">
        <v>26.788213729858398</v>
      </c>
      <c r="F17" s="52">
        <v>27.265935707092286</v>
      </c>
      <c r="G17" s="52">
        <v>25.30019397735596</v>
      </c>
      <c r="H17" s="179">
        <v>27.49389476776123</v>
      </c>
      <c r="I17" s="179">
        <v>26.535483551025397</v>
      </c>
      <c r="J17" s="179">
        <v>26.034321975708007</v>
      </c>
    </row>
    <row r="18" spans="1:10" x14ac:dyDescent="0.2">
      <c r="A18" s="37" t="s">
        <v>300</v>
      </c>
      <c r="B18" s="174">
        <f>10^(-1/B16)-1</f>
        <v>0.99913608604658832</v>
      </c>
      <c r="C18" s="175">
        <f t="shared" ref="C18" si="1">10^(-1/C16)-1</f>
        <v>1.0439138627828117</v>
      </c>
      <c r="D18" s="174">
        <f t="shared" ref="D18:J18" si="2">10^(-1/D16)-1</f>
        <v>1.0243178918932028</v>
      </c>
      <c r="E18" s="171">
        <f t="shared" si="2"/>
        <v>1.0362571052101837</v>
      </c>
      <c r="F18" s="176">
        <f t="shared" si="2"/>
        <v>0.99955287092947742</v>
      </c>
      <c r="G18" s="171">
        <f t="shared" si="2"/>
        <v>1.0152148897540267</v>
      </c>
      <c r="H18" s="175">
        <f t="shared" si="2"/>
        <v>0.98760168206849919</v>
      </c>
      <c r="I18" s="174">
        <f t="shared" si="2"/>
        <v>1.0278275082680572</v>
      </c>
      <c r="J18" s="174">
        <f t="shared" si="2"/>
        <v>0.95184074577131939</v>
      </c>
    </row>
    <row r="19" spans="1:10" x14ac:dyDescent="0.2">
      <c r="A19" s="46" t="s">
        <v>305</v>
      </c>
      <c r="B19" s="143">
        <v>23.176075560637617</v>
      </c>
      <c r="C19" s="143">
        <v>20.345774179977209</v>
      </c>
      <c r="D19" s="143">
        <v>20.57174264443659</v>
      </c>
      <c r="E19" s="51">
        <v>20.428901748756587</v>
      </c>
      <c r="F19" s="51">
        <v>20.215611698441812</v>
      </c>
      <c r="G19" s="51">
        <v>18.299935925167915</v>
      </c>
      <c r="H19" s="143">
        <v>23.884251373927739</v>
      </c>
      <c r="I19" s="143">
        <v>22.547458319024344</v>
      </c>
      <c r="J19" s="185">
        <v>21.569145167536121</v>
      </c>
    </row>
    <row r="20" spans="1:10" x14ac:dyDescent="0.2">
      <c r="A20" s="36" t="s">
        <v>224</v>
      </c>
      <c r="B20" s="179">
        <v>530.17669677734398</v>
      </c>
      <c r="C20" s="179">
        <v>783.050048828125</v>
      </c>
      <c r="D20" s="179">
        <v>874.57940673828125</v>
      </c>
      <c r="E20" s="52">
        <v>92.037101745605469</v>
      </c>
      <c r="F20" s="52">
        <v>132.33489990234375</v>
      </c>
      <c r="G20" s="52">
        <v>134.99822998046875</v>
      </c>
      <c r="H20" s="179">
        <v>11.936103820800781</v>
      </c>
      <c r="I20" s="179">
        <v>16.766693115234375</v>
      </c>
      <c r="J20" s="177">
        <v>19.810047149658203</v>
      </c>
    </row>
    <row r="21" spans="1:10" x14ac:dyDescent="0.2">
      <c r="A21" s="37" t="s">
        <v>294</v>
      </c>
      <c r="B21" s="144">
        <v>18.697568893432617</v>
      </c>
      <c r="C21" s="144">
        <v>96.643356323242188</v>
      </c>
      <c r="D21" s="144">
        <v>94.068496704101562</v>
      </c>
      <c r="E21" s="53">
        <v>12.19195556640625</v>
      </c>
      <c r="F21" s="53">
        <v>9.6663436889648438</v>
      </c>
      <c r="G21" s="53">
        <v>35.060356140136719</v>
      </c>
      <c r="H21" s="144">
        <v>0.76858359575271606</v>
      </c>
      <c r="I21" s="144">
        <v>2.2055580615997314</v>
      </c>
      <c r="J21" s="178">
        <v>3.932403564453125</v>
      </c>
    </row>
    <row r="23" spans="1:10" x14ac:dyDescent="0.2">
      <c r="A23" s="194" t="s">
        <v>7</v>
      </c>
      <c r="B23" s="206" t="s">
        <v>210</v>
      </c>
      <c r="C23" s="200"/>
      <c r="D23" s="201"/>
      <c r="E23" s="188" t="s">
        <v>211</v>
      </c>
      <c r="F23" s="205"/>
      <c r="G23" s="189"/>
      <c r="H23" s="200" t="s">
        <v>212</v>
      </c>
      <c r="I23" s="200"/>
      <c r="J23" s="201"/>
    </row>
    <row r="24" spans="1:10" x14ac:dyDescent="0.2">
      <c r="A24" s="195"/>
      <c r="B24" s="140" t="s">
        <v>277</v>
      </c>
      <c r="C24" s="140" t="s">
        <v>278</v>
      </c>
      <c r="D24" s="140" t="s">
        <v>279</v>
      </c>
      <c r="E24" s="25" t="s">
        <v>277</v>
      </c>
      <c r="F24" s="25" t="s">
        <v>278</v>
      </c>
      <c r="G24" s="25" t="s">
        <v>279</v>
      </c>
      <c r="H24" s="126" t="s">
        <v>277</v>
      </c>
      <c r="I24" s="140" t="s">
        <v>278</v>
      </c>
      <c r="J24" s="140" t="s">
        <v>279</v>
      </c>
    </row>
    <row r="25" spans="1:10" x14ac:dyDescent="0.2">
      <c r="A25" s="46" t="s">
        <v>205</v>
      </c>
      <c r="B25" s="142">
        <v>0.998</v>
      </c>
      <c r="C25" s="142">
        <v>0.997</v>
      </c>
      <c r="D25" s="142">
        <v>0.997</v>
      </c>
      <c r="E25" s="54">
        <v>0.99199999999999999</v>
      </c>
      <c r="F25" s="54">
        <v>0.998</v>
      </c>
      <c r="G25" s="54">
        <v>0.998</v>
      </c>
      <c r="H25" s="142">
        <v>0.996</v>
      </c>
      <c r="I25" s="142">
        <v>0.999</v>
      </c>
      <c r="J25" s="142">
        <v>0.999</v>
      </c>
    </row>
    <row r="26" spans="1:10" x14ac:dyDescent="0.2">
      <c r="A26" s="36" t="s">
        <v>204</v>
      </c>
      <c r="B26" s="172">
        <v>-3.3239999999999998</v>
      </c>
      <c r="C26" s="172">
        <v>-3.2210000000000001</v>
      </c>
      <c r="D26" s="172">
        <v>-3.2210000000000001</v>
      </c>
      <c r="E26" s="166">
        <v>-3.238</v>
      </c>
      <c r="F26" s="166">
        <v>-3.323</v>
      </c>
      <c r="G26" s="166">
        <v>-3.323</v>
      </c>
      <c r="H26" s="172">
        <v>-3.3519999999999999</v>
      </c>
      <c r="I26" s="172">
        <v>-3.2570000000000001</v>
      </c>
      <c r="J26" s="172">
        <v>-3.2570000000000001</v>
      </c>
    </row>
    <row r="27" spans="1:10" x14ac:dyDescent="0.2">
      <c r="A27" s="36" t="s">
        <v>301</v>
      </c>
      <c r="B27" s="179">
        <v>32.232049751281735</v>
      </c>
      <c r="C27" s="179">
        <v>29.666670227050773</v>
      </c>
      <c r="D27" s="179">
        <v>29.666670227050773</v>
      </c>
      <c r="E27" s="52">
        <v>26.788213729858398</v>
      </c>
      <c r="F27" s="52">
        <v>27.265935707092286</v>
      </c>
      <c r="G27" s="52">
        <v>27.265935707092286</v>
      </c>
      <c r="H27" s="179">
        <v>27.49389476776123</v>
      </c>
      <c r="I27" s="179">
        <v>26.535483551025397</v>
      </c>
      <c r="J27" s="179">
        <v>26.535483551025397</v>
      </c>
    </row>
    <row r="28" spans="1:10" x14ac:dyDescent="0.2">
      <c r="A28" s="37" t="s">
        <v>300</v>
      </c>
      <c r="B28" s="174">
        <f>10^(-1/B26)-1</f>
        <v>0.99913608604658832</v>
      </c>
      <c r="C28" s="175">
        <f t="shared" ref="C28:D28" si="3">10^(-1/C26)-1</f>
        <v>1.0439138627828117</v>
      </c>
      <c r="D28" s="175">
        <f t="shared" si="3"/>
        <v>1.0439138627828117</v>
      </c>
      <c r="E28" s="171">
        <f t="shared" ref="E28:J28" si="4">10^(-1/E26)-1</f>
        <v>1.0362571052101837</v>
      </c>
      <c r="F28" s="176">
        <f t="shared" si="4"/>
        <v>0.99955287092947742</v>
      </c>
      <c r="G28" s="176">
        <f t="shared" si="4"/>
        <v>0.99955287092947742</v>
      </c>
      <c r="H28" s="175">
        <f t="shared" si="4"/>
        <v>0.98760168206849919</v>
      </c>
      <c r="I28" s="174">
        <f t="shared" si="4"/>
        <v>1.0278275082680572</v>
      </c>
      <c r="J28" s="174">
        <f t="shared" si="4"/>
        <v>1.0278275082680572</v>
      </c>
    </row>
    <row r="29" spans="1:10" x14ac:dyDescent="0.2">
      <c r="A29" s="46" t="s">
        <v>305</v>
      </c>
      <c r="B29" s="143">
        <v>22.76899800136778</v>
      </c>
      <c r="C29" s="143">
        <v>20.668314289949834</v>
      </c>
      <c r="D29" s="143">
        <v>20.400759111327851</v>
      </c>
      <c r="E29" s="51">
        <v>19.990505535922573</v>
      </c>
      <c r="F29" s="51">
        <v>20.639379296711454</v>
      </c>
      <c r="G29" s="51">
        <v>20.534416574343144</v>
      </c>
      <c r="H29" s="143">
        <v>23.23375551502598</v>
      </c>
      <c r="I29" s="143">
        <v>22.091140283216113</v>
      </c>
      <c r="J29" s="185">
        <v>22.452015139846303</v>
      </c>
    </row>
    <row r="30" spans="1:10" x14ac:dyDescent="0.2">
      <c r="A30" s="36" t="s">
        <v>224</v>
      </c>
      <c r="B30" s="179">
        <v>702.88909912109375</v>
      </c>
      <c r="C30" s="179">
        <v>621.8031005859375</v>
      </c>
      <c r="D30" s="179">
        <v>752.86785888671875</v>
      </c>
      <c r="E30" s="52">
        <v>125.70541381835938</v>
      </c>
      <c r="F30" s="52">
        <v>98.6617431640625</v>
      </c>
      <c r="G30" s="52">
        <v>106.10491943359375</v>
      </c>
      <c r="H30" s="179">
        <v>18.660556793212891</v>
      </c>
      <c r="I30" s="179">
        <v>23.15001106262207</v>
      </c>
      <c r="J30" s="177">
        <v>17.937067031860352</v>
      </c>
    </row>
    <row r="31" spans="1:10" x14ac:dyDescent="0.2">
      <c r="A31" s="37" t="s">
        <v>294</v>
      </c>
      <c r="B31" s="144">
        <v>30.276735305786133</v>
      </c>
      <c r="C31" s="144">
        <v>84.12054443359375</v>
      </c>
      <c r="D31" s="144">
        <v>37.58453369140625</v>
      </c>
      <c r="E31" s="53">
        <v>2.8676979541778564</v>
      </c>
      <c r="F31" s="53">
        <v>2.5174195766448975</v>
      </c>
      <c r="G31" s="53">
        <v>12.747867584228516</v>
      </c>
      <c r="H31" s="144">
        <v>4.875551700592041</v>
      </c>
      <c r="I31" s="144">
        <v>3.5326042175292969</v>
      </c>
      <c r="J31" s="178">
        <v>2.3107571601867676</v>
      </c>
    </row>
    <row r="33" spans="1:10" x14ac:dyDescent="0.2">
      <c r="A33" s="194" t="s">
        <v>8</v>
      </c>
      <c r="B33" s="206" t="s">
        <v>210</v>
      </c>
      <c r="C33" s="200"/>
      <c r="D33" s="201"/>
      <c r="E33" s="188" t="s">
        <v>0</v>
      </c>
      <c r="F33" s="205"/>
      <c r="G33" s="189"/>
      <c r="H33" s="200" t="s">
        <v>1</v>
      </c>
      <c r="I33" s="200"/>
      <c r="J33" s="201"/>
    </row>
    <row r="34" spans="1:10" x14ac:dyDescent="0.2">
      <c r="A34" s="195"/>
      <c r="B34" s="140" t="s">
        <v>277</v>
      </c>
      <c r="C34" s="140" t="s">
        <v>278</v>
      </c>
      <c r="D34" s="140" t="s">
        <v>279</v>
      </c>
      <c r="E34" s="25" t="s">
        <v>277</v>
      </c>
      <c r="F34" s="25" t="s">
        <v>278</v>
      </c>
      <c r="G34" s="25" t="s">
        <v>279</v>
      </c>
      <c r="H34" s="126" t="s">
        <v>277</v>
      </c>
      <c r="I34" s="140" t="s">
        <v>278</v>
      </c>
      <c r="J34" s="140" t="s">
        <v>279</v>
      </c>
    </row>
    <row r="35" spans="1:10" x14ac:dyDescent="0.2">
      <c r="A35" s="46" t="s">
        <v>205</v>
      </c>
      <c r="B35" s="142">
        <v>0.998</v>
      </c>
      <c r="C35" s="142">
        <v>0.996</v>
      </c>
      <c r="D35" s="142">
        <v>0.995</v>
      </c>
      <c r="E35" s="54">
        <v>0.99199999999999999</v>
      </c>
      <c r="F35" s="54">
        <v>0.998</v>
      </c>
      <c r="G35" s="54">
        <v>0.998</v>
      </c>
      <c r="H35" s="142">
        <v>0.996</v>
      </c>
      <c r="I35" s="142">
        <v>0.999</v>
      </c>
      <c r="J35" s="142">
        <v>0.999</v>
      </c>
    </row>
    <row r="36" spans="1:10" x14ac:dyDescent="0.2">
      <c r="A36" s="36" t="s">
        <v>204</v>
      </c>
      <c r="B36" s="172">
        <v>-3.3239999999999998</v>
      </c>
      <c r="C36" s="172">
        <v>-3.2839999999999998</v>
      </c>
      <c r="D36" s="172">
        <v>-3.2650000000000001</v>
      </c>
      <c r="E36" s="166">
        <v>-3.238</v>
      </c>
      <c r="F36" s="166">
        <v>-3.323</v>
      </c>
      <c r="G36" s="166">
        <v>-3.286</v>
      </c>
      <c r="H36" s="172">
        <v>-3.3519999999999999</v>
      </c>
      <c r="I36" s="172">
        <v>-3.2570000000000001</v>
      </c>
      <c r="J36" s="172">
        <v>-3.4430000000000001</v>
      </c>
    </row>
    <row r="37" spans="1:10" x14ac:dyDescent="0.2">
      <c r="A37" s="36" t="s">
        <v>301</v>
      </c>
      <c r="B37" s="179">
        <v>32.232049751281735</v>
      </c>
      <c r="C37" s="179">
        <v>30.688567352294925</v>
      </c>
      <c r="D37" s="179">
        <v>30.17671718597412</v>
      </c>
      <c r="E37" s="52">
        <v>26.788213729858398</v>
      </c>
      <c r="F37" s="52">
        <v>27.265935707092286</v>
      </c>
      <c r="G37" s="52">
        <v>25.30019397735596</v>
      </c>
      <c r="H37" s="179">
        <v>27.49389476776123</v>
      </c>
      <c r="I37" s="179">
        <v>26.535483551025397</v>
      </c>
      <c r="J37" s="179">
        <v>26.034321975708007</v>
      </c>
    </row>
    <row r="38" spans="1:10" x14ac:dyDescent="0.2">
      <c r="A38" s="37" t="s">
        <v>300</v>
      </c>
      <c r="B38" s="174">
        <f>10^(-1/B36)-1</f>
        <v>0.99913608604658832</v>
      </c>
      <c r="C38" s="175">
        <f t="shared" ref="C38" si="5">10^(-1/C36)-1</f>
        <v>1.0160750691019795</v>
      </c>
      <c r="D38" s="174">
        <f t="shared" ref="D38:J38" si="6">10^(-1/D36)-1</f>
        <v>1.0243178918932028</v>
      </c>
      <c r="E38" s="171">
        <f t="shared" si="6"/>
        <v>1.0362571052101837</v>
      </c>
      <c r="F38" s="176">
        <f t="shared" si="6"/>
        <v>0.99955287092947742</v>
      </c>
      <c r="G38" s="171">
        <f t="shared" si="6"/>
        <v>1.0152148897540267</v>
      </c>
      <c r="H38" s="175">
        <f t="shared" si="6"/>
        <v>0.98760168206849919</v>
      </c>
      <c r="I38" s="174">
        <f t="shared" si="6"/>
        <v>1.0278275082680572</v>
      </c>
      <c r="J38" s="174">
        <f t="shared" si="6"/>
        <v>0.95184074577131939</v>
      </c>
    </row>
    <row r="39" spans="1:10" x14ac:dyDescent="0.2">
      <c r="A39" s="46" t="s">
        <v>305</v>
      </c>
      <c r="B39" s="143">
        <v>22.395123846066092</v>
      </c>
      <c r="C39" s="143">
        <v>21.493841771533624</v>
      </c>
      <c r="D39" s="143">
        <v>20.637842603321879</v>
      </c>
      <c r="E39" s="51">
        <v>21.522470821063653</v>
      </c>
      <c r="F39" s="51">
        <v>23.538098125547169</v>
      </c>
      <c r="G39" s="51">
        <v>21.372332631523872</v>
      </c>
      <c r="H39" s="143">
        <v>25.776512111260182</v>
      </c>
      <c r="I39" s="143">
        <v>26.851936858922802</v>
      </c>
      <c r="J39" s="185">
        <v>25.893955258364919</v>
      </c>
    </row>
    <row r="40" spans="1:10" x14ac:dyDescent="0.2">
      <c r="A40" s="36" t="s">
        <v>224</v>
      </c>
      <c r="B40" s="179">
        <v>910.67620849609375</v>
      </c>
      <c r="C40" s="179">
        <v>630.74749755859375</v>
      </c>
      <c r="D40" s="179">
        <v>834.74578857421875</v>
      </c>
      <c r="E40" s="52">
        <v>42.289557456970201</v>
      </c>
      <c r="F40" s="52">
        <v>13.2382001876831</v>
      </c>
      <c r="G40" s="52">
        <v>15.679496765136719</v>
      </c>
      <c r="H40" s="179">
        <v>3.2534614205360399</v>
      </c>
      <c r="I40" s="179">
        <v>0.79953783750534102</v>
      </c>
      <c r="J40" s="177">
        <v>1.0984207391738892</v>
      </c>
    </row>
    <row r="41" spans="1:10" x14ac:dyDescent="0.2">
      <c r="A41" s="37" t="s">
        <v>294</v>
      </c>
      <c r="B41" s="144">
        <v>6.865837574005127</v>
      </c>
      <c r="C41" s="144">
        <v>26.984697341918945</v>
      </c>
      <c r="D41" s="144">
        <v>207.48249816894531</v>
      </c>
      <c r="E41" s="53">
        <v>0.14538717269897461</v>
      </c>
      <c r="F41" s="53">
        <v>1.0197973251342773</v>
      </c>
      <c r="G41" s="53">
        <v>3.1985383033752441</v>
      </c>
      <c r="H41" s="144">
        <v>0.13243968784809113</v>
      </c>
      <c r="I41" s="144">
        <v>0.16357818245887756</v>
      </c>
      <c r="J41" s="178">
        <v>7.3222130537033081E-2</v>
      </c>
    </row>
    <row r="43" spans="1:10" x14ac:dyDescent="0.2">
      <c r="A43" s="194" t="s">
        <v>9</v>
      </c>
      <c r="B43" s="206" t="s">
        <v>210</v>
      </c>
      <c r="C43" s="200"/>
      <c r="D43" s="201"/>
      <c r="E43" s="188" t="s">
        <v>0</v>
      </c>
      <c r="F43" s="205"/>
      <c r="G43" s="189"/>
      <c r="H43" s="200" t="s">
        <v>1</v>
      </c>
      <c r="I43" s="200"/>
      <c r="J43" s="201"/>
    </row>
    <row r="44" spans="1:10" x14ac:dyDescent="0.2">
      <c r="A44" s="195"/>
      <c r="B44" s="140" t="s">
        <v>277</v>
      </c>
      <c r="C44" s="140" t="s">
        <v>278</v>
      </c>
      <c r="D44" s="140" t="s">
        <v>279</v>
      </c>
      <c r="E44" s="25" t="s">
        <v>277</v>
      </c>
      <c r="F44" s="25" t="s">
        <v>278</v>
      </c>
      <c r="G44" s="25" t="s">
        <v>279</v>
      </c>
      <c r="H44" s="126" t="s">
        <v>277</v>
      </c>
      <c r="I44" s="140" t="s">
        <v>278</v>
      </c>
      <c r="J44" s="140" t="s">
        <v>279</v>
      </c>
    </row>
    <row r="45" spans="1:10" ht="18" customHeight="1" x14ac:dyDescent="0.2">
      <c r="A45" s="46" t="s">
        <v>205</v>
      </c>
      <c r="B45" s="142">
        <v>0.998</v>
      </c>
      <c r="C45" s="142">
        <v>0.995</v>
      </c>
      <c r="D45" s="142">
        <v>0.995</v>
      </c>
      <c r="E45" s="54">
        <v>0.99199999999999999</v>
      </c>
      <c r="F45" s="54">
        <v>0.998</v>
      </c>
      <c r="G45" s="54">
        <v>0.998</v>
      </c>
      <c r="H45" s="142">
        <v>0.996</v>
      </c>
      <c r="I45" s="142">
        <v>0.999</v>
      </c>
      <c r="J45" s="142">
        <v>0.999</v>
      </c>
    </row>
    <row r="46" spans="1:10" x14ac:dyDescent="0.2">
      <c r="A46" s="36" t="s">
        <v>204</v>
      </c>
      <c r="B46" s="172">
        <v>-3.3239999999999998</v>
      </c>
      <c r="C46" s="172">
        <v>-3.2650000000000001</v>
      </c>
      <c r="D46" s="172">
        <v>-3.2650000000000001</v>
      </c>
      <c r="E46" s="166">
        <v>-3.238</v>
      </c>
      <c r="F46" s="166">
        <v>-3.286</v>
      </c>
      <c r="G46" s="166">
        <v>-3.286</v>
      </c>
      <c r="H46" s="172">
        <v>-3.3519999999999999</v>
      </c>
      <c r="I46" s="172">
        <v>-3.4430000000000001</v>
      </c>
      <c r="J46" s="172">
        <v>-3.4430000000000001</v>
      </c>
    </row>
    <row r="47" spans="1:10" x14ac:dyDescent="0.2">
      <c r="A47" s="36" t="s">
        <v>301</v>
      </c>
      <c r="B47" s="179">
        <v>32.232049751281735</v>
      </c>
      <c r="C47" s="179">
        <v>30.17671718597412</v>
      </c>
      <c r="D47" s="179">
        <v>30.17671718597412</v>
      </c>
      <c r="E47" s="52">
        <v>26.788213729858398</v>
      </c>
      <c r="F47" s="52">
        <v>25.30019397735596</v>
      </c>
      <c r="G47" s="52">
        <v>25.30019397735596</v>
      </c>
      <c r="H47" s="179">
        <v>27.49389476776123</v>
      </c>
      <c r="I47" s="179">
        <v>26.034321975708007</v>
      </c>
      <c r="J47" s="179">
        <v>26.034321975708007</v>
      </c>
    </row>
    <row r="48" spans="1:10" x14ac:dyDescent="0.2">
      <c r="A48" s="37" t="s">
        <v>300</v>
      </c>
      <c r="B48" s="174">
        <f>10^(-1/B46)-1</f>
        <v>0.99913608604658832</v>
      </c>
      <c r="C48" s="174">
        <f t="shared" ref="C48:D48" si="7">10^(-1/C46)-1</f>
        <v>1.0243178918932028</v>
      </c>
      <c r="D48" s="174">
        <f t="shared" si="7"/>
        <v>1.0243178918932028</v>
      </c>
      <c r="E48" s="171">
        <f t="shared" ref="E48:J48" si="8">10^(-1/E46)-1</f>
        <v>1.0362571052101837</v>
      </c>
      <c r="F48" s="171">
        <f t="shared" si="8"/>
        <v>1.0152148897540267</v>
      </c>
      <c r="G48" s="171">
        <f t="shared" si="8"/>
        <v>1.0152148897540267</v>
      </c>
      <c r="H48" s="175">
        <f t="shared" si="8"/>
        <v>0.98760168206849919</v>
      </c>
      <c r="I48" s="174">
        <f t="shared" si="8"/>
        <v>0.95184074577131939</v>
      </c>
      <c r="J48" s="174">
        <f t="shared" si="8"/>
        <v>0.95184074577131939</v>
      </c>
    </row>
    <row r="49" spans="1:11" x14ac:dyDescent="0.2">
      <c r="A49" s="46" t="s">
        <v>305</v>
      </c>
      <c r="B49" s="143">
        <v>24.283687737444954</v>
      </c>
      <c r="C49" s="143">
        <v>21.467222005444604</v>
      </c>
      <c r="D49" s="143">
        <v>20.383529580758292</v>
      </c>
      <c r="E49" s="51">
        <v>26.571496543966362</v>
      </c>
      <c r="F49" s="51">
        <v>23.547632045960334</v>
      </c>
      <c r="G49" s="51">
        <v>22.813827533924506</v>
      </c>
      <c r="H49" s="143">
        <v>27.249630517645365</v>
      </c>
      <c r="I49" s="143">
        <v>23.252831605859409</v>
      </c>
      <c r="J49" s="185">
        <v>24.064037044629902</v>
      </c>
    </row>
    <row r="50" spans="1:11" x14ac:dyDescent="0.2">
      <c r="A50" s="36" t="s">
        <v>224</v>
      </c>
      <c r="B50" s="179">
        <v>246.15234375</v>
      </c>
      <c r="C50" s="179">
        <v>465.085693359375</v>
      </c>
      <c r="D50" s="179">
        <v>998.72265625</v>
      </c>
      <c r="E50" s="52">
        <v>1.1666197776794434</v>
      </c>
      <c r="F50" s="52">
        <v>3.4146173000335693</v>
      </c>
      <c r="G50" s="52">
        <v>5.7102408409118652</v>
      </c>
      <c r="H50" s="179">
        <v>1.1826907396316528</v>
      </c>
      <c r="I50" s="179">
        <v>6.4249277114868164</v>
      </c>
      <c r="J50" s="177">
        <v>3.7347211837768555</v>
      </c>
    </row>
    <row r="51" spans="1:11" x14ac:dyDescent="0.2">
      <c r="A51" s="37" t="s">
        <v>294</v>
      </c>
      <c r="B51" s="144">
        <v>2.038886547088623</v>
      </c>
      <c r="C51" s="144">
        <v>84.211265563964844</v>
      </c>
      <c r="D51" s="144">
        <v>243.52906799316406</v>
      </c>
      <c r="E51" s="53">
        <v>5.5644243955612183E-2</v>
      </c>
      <c r="F51" s="53">
        <v>0.48437637090682983</v>
      </c>
      <c r="G51" s="53">
        <v>1.8649332523345947</v>
      </c>
      <c r="H51" s="144">
        <v>0.28718769550323486</v>
      </c>
      <c r="I51" s="144">
        <v>1.0630109347403049E-2</v>
      </c>
      <c r="J51" s="178">
        <v>0.70529741048812866</v>
      </c>
    </row>
    <row r="53" spans="1:11" x14ac:dyDescent="0.2">
      <c r="A53" s="30"/>
      <c r="B53" s="209" t="s">
        <v>223</v>
      </c>
      <c r="C53" s="209"/>
      <c r="D53" s="209"/>
      <c r="E53" s="209"/>
      <c r="F53" s="209"/>
      <c r="G53" s="192" t="s">
        <v>222</v>
      </c>
      <c r="H53" s="199"/>
      <c r="I53" s="199"/>
      <c r="J53" s="199"/>
      <c r="K53" s="193"/>
    </row>
    <row r="54" spans="1:11" x14ac:dyDescent="0.2">
      <c r="A54" s="2"/>
      <c r="B54" s="140" t="s">
        <v>277</v>
      </c>
      <c r="C54" s="140" t="s">
        <v>278</v>
      </c>
      <c r="D54" s="140" t="s">
        <v>279</v>
      </c>
      <c r="E54" s="140" t="s">
        <v>10</v>
      </c>
      <c r="F54" s="140" t="s">
        <v>11</v>
      </c>
      <c r="G54" s="25" t="s">
        <v>277</v>
      </c>
      <c r="H54" s="25" t="s">
        <v>278</v>
      </c>
      <c r="I54" s="25" t="s">
        <v>279</v>
      </c>
      <c r="J54" s="25" t="s">
        <v>10</v>
      </c>
      <c r="K54" s="25" t="s">
        <v>11</v>
      </c>
    </row>
    <row r="55" spans="1:11" x14ac:dyDescent="0.2">
      <c r="A55" s="30" t="s">
        <v>2</v>
      </c>
      <c r="B55" s="141">
        <f>E10/(B10*100)</f>
        <v>2.5150301906287904E-5</v>
      </c>
      <c r="C55" s="141">
        <f>F10/(C10*100)</f>
        <v>1.8111317456099057E-5</v>
      </c>
      <c r="D55" s="141">
        <f>G10/(D10*100)</f>
        <v>2.4465449740110971E-5</v>
      </c>
      <c r="E55" s="141">
        <f>AVERAGE(B55:D55)</f>
        <v>2.2575689700832643E-5</v>
      </c>
      <c r="F55" s="141">
        <f>STDEV(B55,C55,D55)/SQRT(COUNT(B55,C55,D55))</f>
        <v>2.2409239372068551E-6</v>
      </c>
      <c r="G55" s="85">
        <f>H10/(B10*100)</f>
        <v>1.372313210725305E-5</v>
      </c>
      <c r="H55" s="85">
        <f>I10/(C10*100)</f>
        <v>1.8434082208465844E-5</v>
      </c>
      <c r="I55" s="85">
        <f>J10/(D10*100)</f>
        <v>2.5509475530137968E-5</v>
      </c>
      <c r="J55" s="85">
        <f>AVERAGE(G55:I55)</f>
        <v>1.9222229948618953E-5</v>
      </c>
      <c r="K55" s="85">
        <f>STDEV(G55,H55,I55)/SQRT(COUNT(G55,H55,I55))</f>
        <v>3.4251693615438925E-6</v>
      </c>
    </row>
    <row r="56" spans="1:11" x14ac:dyDescent="0.2">
      <c r="A56" s="35" t="s">
        <v>6</v>
      </c>
      <c r="B56" s="141">
        <f>E20/(B20*10)</f>
        <v>1.7359703341366946E-2</v>
      </c>
      <c r="C56" s="141">
        <f>F20/(C20*10)</f>
        <v>1.6899928695539933E-2</v>
      </c>
      <c r="D56" s="141">
        <f>G20/(D20*10)</f>
        <v>1.5435788784913284E-2</v>
      </c>
      <c r="E56" s="141">
        <f t="shared" ref="E56:E58" si="9">AVERAGE(B56:D56)</f>
        <v>1.6565140273940054E-2</v>
      </c>
      <c r="F56" s="141">
        <f>STDEV(B56,C56,D56)/SQRT(COUNT(B56,C56,D56))</f>
        <v>5.8006444198369772E-4</v>
      </c>
      <c r="G56" s="85">
        <f>H20/(B20*10)</f>
        <v>2.2513444844622314E-3</v>
      </c>
      <c r="H56" s="85">
        <f>I20/(C20*10)</f>
        <v>2.1412032526307353E-3</v>
      </c>
      <c r="I56" s="85">
        <f>J20/(D20*10)</f>
        <v>2.2650941694979079E-3</v>
      </c>
      <c r="J56" s="85">
        <f t="shared" ref="J56:J59" si="10">AVERAGE(G56:I56)</f>
        <v>2.2192139688636246E-3</v>
      </c>
      <c r="K56" s="85">
        <f>STDEV(G56,H56,I56)/SQRT(COUNT(G56,H56,I56))</f>
        <v>3.9206790844705265E-5</v>
      </c>
    </row>
    <row r="57" spans="1:11" x14ac:dyDescent="0.2">
      <c r="A57" s="35" t="s">
        <v>7</v>
      </c>
      <c r="B57" s="141">
        <f>E30/(B30*10)</f>
        <v>1.7884103477425368E-2</v>
      </c>
      <c r="C57" s="141">
        <f>F30/(C30*10)</f>
        <v>1.5867039432754769E-2</v>
      </c>
      <c r="D57" s="141">
        <f>G30/(D30*10)</f>
        <v>1.4093431959028412E-2</v>
      </c>
      <c r="E57" s="141">
        <f t="shared" si="9"/>
        <v>1.5948191623069517E-2</v>
      </c>
      <c r="F57" s="141">
        <f>STDEV(B57,C57,D57)/SQRT(COUNT(B57,C57,D57))</f>
        <v>1.0950246418218379E-3</v>
      </c>
      <c r="G57" s="85">
        <f>H30/(B30*10)</f>
        <v>2.6548365619194288E-3</v>
      </c>
      <c r="H57" s="85">
        <f>I30/(C30*10)</f>
        <v>3.7230452921201826E-3</v>
      </c>
      <c r="I57" s="85">
        <f>J30/(D30*10)</f>
        <v>2.3824987107809682E-3</v>
      </c>
      <c r="J57" s="85">
        <f t="shared" si="10"/>
        <v>2.9201268549401936E-3</v>
      </c>
      <c r="K57" s="85">
        <f>STDEV(G57,H57,I57)/SQRT(COUNT(G57,H57,I57))</f>
        <v>4.0908454255135171E-4</v>
      </c>
    </row>
    <row r="58" spans="1:11" x14ac:dyDescent="0.2">
      <c r="A58" s="35" t="s">
        <v>8</v>
      </c>
      <c r="B58" s="141">
        <f>E40/(B40*100)</f>
        <v>4.6437534068017325E-4</v>
      </c>
      <c r="C58" s="141">
        <f>F40/(C40*100)</f>
        <v>2.0988113688795614E-4</v>
      </c>
      <c r="D58" s="141">
        <f>G40/(D40*100)</f>
        <v>1.8783558994550862E-4</v>
      </c>
      <c r="E58" s="141">
        <f t="shared" si="9"/>
        <v>2.8736402250454599E-4</v>
      </c>
      <c r="F58" s="141">
        <f>STDEV(B58,C58,D58)/SQRT(COUNT(B58,C58,D58))</f>
        <v>8.8734165924035478E-5</v>
      </c>
      <c r="G58" s="85">
        <f>H40/(B40*100)</f>
        <v>3.5725775969363046E-5</v>
      </c>
      <c r="H58" s="85">
        <f>I40/(C40*100)</f>
        <v>1.2676036616872464E-5</v>
      </c>
      <c r="I58" s="85">
        <f>J40/(D40*100)</f>
        <v>1.3158745503227258E-5</v>
      </c>
      <c r="J58" s="85">
        <f t="shared" si="10"/>
        <v>2.0520186029820925E-5</v>
      </c>
      <c r="K58" s="85">
        <f>STDEV(G58,H58,I58)/SQRT(COUNT(G58,H58,I58))</f>
        <v>7.6040718483448061E-6</v>
      </c>
    </row>
    <row r="59" spans="1:11" x14ac:dyDescent="0.2">
      <c r="A59" s="35" t="s">
        <v>9</v>
      </c>
      <c r="B59" s="141">
        <f>E50/(B50*100)</f>
        <v>4.7394217739575895E-5</v>
      </c>
      <c r="C59" s="141">
        <f>F50/(C50*100)</f>
        <v>7.3419099937676877E-5</v>
      </c>
      <c r="D59" s="141">
        <f>G50/(D50*100)</f>
        <v>5.7175441101463102E-5</v>
      </c>
      <c r="E59" s="141">
        <f>AVERAGE(B59:D59)</f>
        <v>5.9329586259571956E-5</v>
      </c>
      <c r="F59" s="141">
        <f>STDEV(B59,C59,D59)/SQRT(COUNT(B59,C59,D59))</f>
        <v>7.5895515760794727E-6</v>
      </c>
      <c r="G59" s="85">
        <f>H50/(B50*100)</f>
        <v>4.8047104553789274E-5</v>
      </c>
      <c r="H59" s="85">
        <f>I50/(C50*100)</f>
        <v>1.381450301143155E-4</v>
      </c>
      <c r="I59" s="85">
        <f>J50/(D50*100)</f>
        <v>3.7394978079299533E-5</v>
      </c>
      <c r="J59" s="85">
        <f t="shared" si="10"/>
        <v>7.4529037582468107E-5</v>
      </c>
      <c r="K59" s="85">
        <f>STDEV(G59,H59,I59)/SQRT(COUNT(G59,H59,I59))</f>
        <v>3.1956286960816644E-5</v>
      </c>
    </row>
    <row r="61" spans="1:11" ht="17" thickBot="1" x14ac:dyDescent="0.25">
      <c r="A61" s="202" t="s">
        <v>12</v>
      </c>
      <c r="B61" s="203"/>
      <c r="C61" s="204"/>
    </row>
    <row r="62" spans="1:11" ht="17" thickBot="1" x14ac:dyDescent="0.25">
      <c r="A62" s="93" t="s">
        <v>13</v>
      </c>
      <c r="B62" s="149" t="s">
        <v>0</v>
      </c>
      <c r="C62" s="92" t="s">
        <v>254</v>
      </c>
    </row>
    <row r="63" spans="1:11" x14ac:dyDescent="0.2">
      <c r="A63" s="9" t="s">
        <v>14</v>
      </c>
      <c r="B63" s="151">
        <f>_xlfn.T.TEST(B55:D55,B56:D56,2,2)</f>
        <v>8.9971762227593925E-6</v>
      </c>
      <c r="C63" s="153">
        <f>_xlfn.T.TEST(G55:I55,G56:I56,2,2)</f>
        <v>6.1318311524656405E-7</v>
      </c>
    </row>
    <row r="64" spans="1:11" x14ac:dyDescent="0.2">
      <c r="A64" s="9" t="s">
        <v>15</v>
      </c>
      <c r="B64" s="152">
        <f>_xlfn.T.TEST(B55:D55,B57:D57,2,2)</f>
        <v>1.2998693679817165E-4</v>
      </c>
      <c r="C64" s="90">
        <f>_xlfn.T.TEST(G55:I55,G57:I57,2,2)</f>
        <v>2.0885082656629762E-3</v>
      </c>
    </row>
    <row r="65" spans="1:3" x14ac:dyDescent="0.2">
      <c r="A65" s="9" t="s">
        <v>16</v>
      </c>
      <c r="B65" s="152">
        <f>_xlfn.T.TEST(B55:D55,B58:D58,2,2)</f>
        <v>4.0613672837964472E-2</v>
      </c>
      <c r="C65" s="90">
        <f>_xlfn.T.TEST(G55:I55,G58:I58,2,2)</f>
        <v>0.88386101657066374</v>
      </c>
    </row>
    <row r="66" spans="1:3" x14ac:dyDescent="0.2">
      <c r="A66" s="9" t="s">
        <v>215</v>
      </c>
      <c r="B66" s="152">
        <f>_xlfn.T.TEST(B55:D55,B59:D59,2,2)</f>
        <v>9.7014796294683583E-3</v>
      </c>
      <c r="C66" s="90">
        <f>_xlfn.T.TEST(G55:I55,G59:I59,2,2)</f>
        <v>0.16039125850114686</v>
      </c>
    </row>
    <row r="67" spans="1:3" x14ac:dyDescent="0.2">
      <c r="A67" s="9" t="s">
        <v>216</v>
      </c>
      <c r="B67" s="152">
        <f>_xlfn.T.TEST(B56:D56,B58:D58,2,2)</f>
        <v>1.0046481613692791E-5</v>
      </c>
      <c r="C67" s="90">
        <f>_xlfn.T.TEST(G56:I56,G58:I58,2,2)</f>
        <v>6.5171227315230276E-7</v>
      </c>
    </row>
    <row r="68" spans="1:3" x14ac:dyDescent="0.2">
      <c r="A68" s="11" t="s">
        <v>217</v>
      </c>
      <c r="B68" s="150">
        <f>_xlfn.T.TEST(B57:D57,B58:D58,2,2)</f>
        <v>1.4065578963143739E-4</v>
      </c>
      <c r="C68" s="114">
        <f>_xlfn.T.TEST(G57:I57,G58:I58,2,2)</f>
        <v>2.0931008193559929E-3</v>
      </c>
    </row>
  </sheetData>
  <mergeCells count="23">
    <mergeCell ref="B53:F53"/>
    <mergeCell ref="A43:A44"/>
    <mergeCell ref="A33:A34"/>
    <mergeCell ref="B23:D23"/>
    <mergeCell ref="B3:D3"/>
    <mergeCell ref="E23:G23"/>
    <mergeCell ref="A23:A24"/>
    <mergeCell ref="G53:K53"/>
    <mergeCell ref="H23:J23"/>
    <mergeCell ref="A61:C61"/>
    <mergeCell ref="E3:G3"/>
    <mergeCell ref="H3:J3"/>
    <mergeCell ref="B13:D13"/>
    <mergeCell ref="E13:G13"/>
    <mergeCell ref="H13:J13"/>
    <mergeCell ref="B33:D33"/>
    <mergeCell ref="E33:G33"/>
    <mergeCell ref="H33:J33"/>
    <mergeCell ref="B43:D43"/>
    <mergeCell ref="E43:G43"/>
    <mergeCell ref="H43:J43"/>
    <mergeCell ref="A3:A4"/>
    <mergeCell ref="A13:A14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4BF4-B19A-EF43-84B0-FDB97F736CE9}">
  <dimension ref="A1:AC121"/>
  <sheetViews>
    <sheetView zoomScale="90" zoomScaleNormal="90" workbookViewId="0"/>
  </sheetViews>
  <sheetFormatPr baseColWidth="10" defaultColWidth="11" defaultRowHeight="16" x14ac:dyDescent="0.2"/>
  <cols>
    <col min="1" max="1" width="25.5" customWidth="1"/>
    <col min="2" max="2" width="11" bestFit="1" customWidth="1"/>
    <col min="3" max="3" width="11.83203125" bestFit="1" customWidth="1"/>
    <col min="4" max="4" width="11" bestFit="1" customWidth="1"/>
    <col min="5" max="5" width="11.83203125" bestFit="1" customWidth="1"/>
    <col min="6" max="6" width="11" bestFit="1" customWidth="1"/>
    <col min="7" max="7" width="11.83203125" bestFit="1" customWidth="1"/>
    <col min="9" max="9" width="24.5" customWidth="1"/>
    <col min="10" max="10" width="11" bestFit="1" customWidth="1"/>
    <col min="11" max="11" width="11.83203125" bestFit="1" customWidth="1"/>
    <col min="12" max="12" width="11" bestFit="1" customWidth="1"/>
    <col min="13" max="13" width="11.83203125" bestFit="1" customWidth="1"/>
    <col min="14" max="14" width="11" bestFit="1" customWidth="1"/>
    <col min="15" max="15" width="11.83203125" bestFit="1" customWidth="1"/>
    <col min="17" max="17" width="24.5" customWidth="1"/>
    <col min="18" max="18" width="11" bestFit="1" customWidth="1"/>
    <col min="19" max="19" width="11.83203125" bestFit="1" customWidth="1"/>
    <col min="20" max="20" width="11" bestFit="1" customWidth="1"/>
    <col min="21" max="21" width="11.83203125" bestFit="1" customWidth="1"/>
    <col min="22" max="22" width="11" bestFit="1" customWidth="1"/>
    <col min="23" max="23" width="11.83203125" bestFit="1" customWidth="1"/>
  </cols>
  <sheetData>
    <row r="1" spans="1:23" x14ac:dyDescent="0.2">
      <c r="A1" s="3" t="s">
        <v>220</v>
      </c>
      <c r="B1" s="1"/>
      <c r="C1" s="1"/>
      <c r="D1" s="1"/>
      <c r="E1" s="1"/>
      <c r="F1" s="1"/>
      <c r="G1" s="1"/>
      <c r="H1" s="1"/>
      <c r="I1" s="3"/>
      <c r="J1" s="1"/>
      <c r="K1" s="1"/>
      <c r="L1" s="1"/>
      <c r="M1" s="1"/>
      <c r="N1" s="1"/>
      <c r="O1" s="1"/>
      <c r="P1" s="1"/>
      <c r="Q1" s="3"/>
      <c r="R1" s="1"/>
      <c r="S1" s="1"/>
      <c r="T1" s="1"/>
      <c r="U1" s="1"/>
      <c r="V1" s="1"/>
      <c r="W1" s="1"/>
    </row>
    <row r="2" spans="1:23" x14ac:dyDescent="0.2">
      <c r="A2" s="196" t="s">
        <v>1</v>
      </c>
      <c r="B2" s="196"/>
      <c r="C2" s="196"/>
      <c r="D2" s="196"/>
      <c r="E2" s="196"/>
      <c r="F2" s="196"/>
      <c r="G2" s="196"/>
      <c r="I2" s="196" t="s">
        <v>18</v>
      </c>
      <c r="J2" s="196"/>
      <c r="K2" s="196"/>
      <c r="L2" s="196"/>
      <c r="M2" s="196"/>
      <c r="N2" s="196"/>
      <c r="O2" s="196"/>
      <c r="P2" s="1"/>
      <c r="Q2" s="196" t="s">
        <v>221</v>
      </c>
      <c r="R2" s="196"/>
      <c r="S2" s="196"/>
      <c r="T2" s="196"/>
      <c r="U2" s="196"/>
      <c r="V2" s="196"/>
      <c r="W2" s="196"/>
    </row>
    <row r="3" spans="1:23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I3" s="197" t="s">
        <v>2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  <c r="P3" s="1"/>
      <c r="Q3" s="197" t="s">
        <v>2</v>
      </c>
      <c r="R3" s="192" t="s">
        <v>277</v>
      </c>
      <c r="S3" s="193"/>
      <c r="T3" s="192" t="s">
        <v>278</v>
      </c>
      <c r="U3" s="193"/>
      <c r="V3" s="192" t="s">
        <v>279</v>
      </c>
      <c r="W3" s="193"/>
    </row>
    <row r="4" spans="1:23" x14ac:dyDescent="0.2">
      <c r="A4" s="198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  <c r="P4" s="1"/>
      <c r="Q4" s="198"/>
      <c r="R4" s="13" t="s">
        <v>228</v>
      </c>
      <c r="S4" s="56" t="s">
        <v>4</v>
      </c>
      <c r="T4" s="13" t="s">
        <v>228</v>
      </c>
      <c r="U4" s="56" t="s">
        <v>4</v>
      </c>
      <c r="V4" s="13" t="s">
        <v>228</v>
      </c>
      <c r="W4" s="56" t="s">
        <v>4</v>
      </c>
    </row>
    <row r="5" spans="1:23" x14ac:dyDescent="0.2">
      <c r="A5" s="46" t="s">
        <v>313</v>
      </c>
      <c r="B5" s="67">
        <v>0.998</v>
      </c>
      <c r="C5" s="54">
        <v>0.998</v>
      </c>
      <c r="D5" s="54">
        <v>1</v>
      </c>
      <c r="E5" s="54">
        <v>1</v>
      </c>
      <c r="F5" s="54">
        <v>1</v>
      </c>
      <c r="G5" s="54">
        <v>1</v>
      </c>
      <c r="I5" s="46" t="s">
        <v>313</v>
      </c>
      <c r="J5" s="67">
        <v>0.997</v>
      </c>
      <c r="K5" s="54">
        <v>0.997</v>
      </c>
      <c r="L5" s="54">
        <v>0.997</v>
      </c>
      <c r="M5" s="54">
        <v>0.997</v>
      </c>
      <c r="N5" s="54">
        <v>0.997</v>
      </c>
      <c r="O5" s="54">
        <v>0.997</v>
      </c>
      <c r="P5" s="1"/>
      <c r="Q5" s="46" t="s">
        <v>313</v>
      </c>
      <c r="R5" s="67">
        <v>0.98899999999999999</v>
      </c>
      <c r="S5" s="54">
        <v>0.98899999999999999</v>
      </c>
      <c r="T5" s="54">
        <v>0.98899999999999999</v>
      </c>
      <c r="U5" s="54">
        <v>0.98899999999999999</v>
      </c>
      <c r="V5" s="54">
        <v>0.98899999999999999</v>
      </c>
      <c r="W5" s="54">
        <v>0.98899999999999999</v>
      </c>
    </row>
    <row r="6" spans="1:23" x14ac:dyDescent="0.2">
      <c r="A6" s="36" t="s">
        <v>314</v>
      </c>
      <c r="B6" s="110">
        <v>-3.286</v>
      </c>
      <c r="C6" s="110">
        <v>-3.286</v>
      </c>
      <c r="D6" s="166">
        <v>-3.4169999999999998</v>
      </c>
      <c r="E6" s="166">
        <v>-3.4169999999999998</v>
      </c>
      <c r="F6" s="166">
        <v>-3.4169999999999998</v>
      </c>
      <c r="G6" s="166">
        <v>-3.4169999999999998</v>
      </c>
      <c r="I6" s="36" t="s">
        <v>314</v>
      </c>
      <c r="J6" s="110">
        <v>-3.3140000000000001</v>
      </c>
      <c r="K6" s="110">
        <v>-3.3140000000000001</v>
      </c>
      <c r="L6" s="110">
        <v>-3.3140000000000001</v>
      </c>
      <c r="M6" s="110">
        <v>-3.3140000000000001</v>
      </c>
      <c r="N6" s="110">
        <v>-3.3140000000000001</v>
      </c>
      <c r="O6" s="166">
        <v>-3.3140000000000001</v>
      </c>
      <c r="P6" s="1"/>
      <c r="Q6" s="36" t="s">
        <v>314</v>
      </c>
      <c r="R6" s="110">
        <v>-3.2290000000000001</v>
      </c>
      <c r="S6" s="110">
        <v>-3.2290000000000001</v>
      </c>
      <c r="T6" s="110">
        <v>-3.2290000000000001</v>
      </c>
      <c r="U6" s="110">
        <v>-3.2290000000000001</v>
      </c>
      <c r="V6" s="110">
        <v>-3.2290000000000001</v>
      </c>
      <c r="W6" s="166">
        <v>-3.2290000000000001</v>
      </c>
    </row>
    <row r="7" spans="1:23" x14ac:dyDescent="0.2">
      <c r="A7" s="36" t="s">
        <v>301</v>
      </c>
      <c r="B7" s="169">
        <v>26.944435882568357</v>
      </c>
      <c r="C7" s="169">
        <v>26.944435882568357</v>
      </c>
      <c r="D7" s="52">
        <v>27.658033943176271</v>
      </c>
      <c r="E7" s="52">
        <v>27.658033943176271</v>
      </c>
      <c r="F7" s="52">
        <v>27.658033943176271</v>
      </c>
      <c r="G7" s="52">
        <v>27.658033943176271</v>
      </c>
      <c r="I7" s="36" t="s">
        <v>301</v>
      </c>
      <c r="J7" s="169">
        <v>32.534946632385257</v>
      </c>
      <c r="K7" s="52">
        <v>32.534946632385257</v>
      </c>
      <c r="L7" s="52">
        <v>32.534946632385257</v>
      </c>
      <c r="M7" s="52">
        <v>32.534946632385257</v>
      </c>
      <c r="N7" s="52">
        <v>32.534946632385257</v>
      </c>
      <c r="O7" s="52">
        <v>32.534946632385257</v>
      </c>
      <c r="P7" s="1"/>
      <c r="Q7" s="36" t="s">
        <v>301</v>
      </c>
      <c r="R7" s="169">
        <v>28.608221626281736</v>
      </c>
      <c r="S7" s="52">
        <v>28.608221626281736</v>
      </c>
      <c r="T7" s="52">
        <v>28.608221626281736</v>
      </c>
      <c r="U7" s="52">
        <v>28.608221626281736</v>
      </c>
      <c r="V7" s="52">
        <v>28.608221626281736</v>
      </c>
      <c r="W7" s="52">
        <v>28.608221626281736</v>
      </c>
    </row>
    <row r="8" spans="1:23" x14ac:dyDescent="0.2">
      <c r="A8" s="37" t="s">
        <v>300</v>
      </c>
      <c r="B8" s="170">
        <f>10^(-1/B6)-1</f>
        <v>1.0152148897540267</v>
      </c>
      <c r="C8" s="171">
        <f t="shared" ref="C8:G8" si="0">10^(-1/C6)-1</f>
        <v>1.0152148897540267</v>
      </c>
      <c r="D8" s="170">
        <f t="shared" si="0"/>
        <v>0.96179839632248743</v>
      </c>
      <c r="E8" s="170">
        <f t="shared" si="0"/>
        <v>0.96179839632248743</v>
      </c>
      <c r="F8" s="170">
        <f t="shared" si="0"/>
        <v>0.96179839632248743</v>
      </c>
      <c r="G8" s="171">
        <f t="shared" si="0"/>
        <v>0.96179839632248743</v>
      </c>
      <c r="I8" s="37" t="s">
        <v>300</v>
      </c>
      <c r="J8" s="170">
        <f>10^(-1/J6)-1</f>
        <v>1.0033191885170112</v>
      </c>
      <c r="K8" s="170">
        <f t="shared" ref="K8:O8" si="1">10^(-1/K6)-1</f>
        <v>1.0033191885170112</v>
      </c>
      <c r="L8" s="170">
        <f t="shared" si="1"/>
        <v>1.0033191885170112</v>
      </c>
      <c r="M8" s="170">
        <f t="shared" si="1"/>
        <v>1.0033191885170112</v>
      </c>
      <c r="N8" s="170">
        <f t="shared" si="1"/>
        <v>1.0033191885170112</v>
      </c>
      <c r="O8" s="171">
        <f t="shared" si="1"/>
        <v>1.0033191885170112</v>
      </c>
      <c r="P8" s="1"/>
      <c r="Q8" s="37" t="s">
        <v>300</v>
      </c>
      <c r="R8" s="170">
        <f t="shared" ref="R8:W8" si="2">10^(-1/R6)-1</f>
        <v>1.0402970589104128</v>
      </c>
      <c r="S8" s="170">
        <f t="shared" si="2"/>
        <v>1.0402970589104128</v>
      </c>
      <c r="T8" s="170">
        <f t="shared" si="2"/>
        <v>1.0402970589104128</v>
      </c>
      <c r="U8" s="170">
        <f t="shared" si="2"/>
        <v>1.0402970589104128</v>
      </c>
      <c r="V8" s="170">
        <f t="shared" si="2"/>
        <v>1.0402970589104128</v>
      </c>
      <c r="W8" s="171">
        <f t="shared" si="2"/>
        <v>1.0402970589104128</v>
      </c>
    </row>
    <row r="9" spans="1:23" x14ac:dyDescent="0.2">
      <c r="A9" s="50" t="s">
        <v>5</v>
      </c>
      <c r="B9" s="52">
        <f t="shared" ref="B9:G9" si="3">B14/B11/1.44</f>
        <v>1.9019094172611307E-2</v>
      </c>
      <c r="C9" s="52">
        <f t="shared" si="3"/>
        <v>5.310354389433794E-3</v>
      </c>
      <c r="D9" s="83">
        <f t="shared" si="3"/>
        <v>2.0864148693525358E-2</v>
      </c>
      <c r="E9" s="52">
        <f t="shared" si="3"/>
        <v>6.9702075058932673E-3</v>
      </c>
      <c r="F9" s="52">
        <f t="shared" si="3"/>
        <v>1.3031332323118545E-2</v>
      </c>
      <c r="G9" s="52">
        <f t="shared" si="3"/>
        <v>3.4432825056742622E-3</v>
      </c>
      <c r="I9" s="50" t="s">
        <v>5</v>
      </c>
      <c r="J9" s="53">
        <f t="shared" ref="J9:O9" si="4">J14/J11/1.44</f>
        <v>0.26988908032774911</v>
      </c>
      <c r="K9" s="53">
        <f t="shared" si="4"/>
        <v>1.6046021592553907E-3</v>
      </c>
      <c r="L9" s="53">
        <f t="shared" si="4"/>
        <v>0.15429853444132566</v>
      </c>
      <c r="M9" s="53">
        <f t="shared" si="4"/>
        <v>8.0791617155854113E-4</v>
      </c>
      <c r="N9" s="53">
        <f t="shared" si="4"/>
        <v>0.21635506690289888</v>
      </c>
      <c r="O9" s="53">
        <f t="shared" si="4"/>
        <v>7.4721435624640811E-3</v>
      </c>
      <c r="P9" s="1"/>
      <c r="Q9" s="50" t="s">
        <v>5</v>
      </c>
      <c r="R9" s="53">
        <f t="shared" ref="R9:W9" si="5">R14/R11/1.44</f>
        <v>5.3956909952952013E-2</v>
      </c>
      <c r="S9" s="53">
        <f t="shared" si="5"/>
        <v>6.5705976449599943E-3</v>
      </c>
      <c r="T9" s="53">
        <f t="shared" si="5"/>
        <v>2.3147268097248982E-2</v>
      </c>
      <c r="U9" s="53">
        <f t="shared" si="5"/>
        <v>3.5299456540355783E-3</v>
      </c>
      <c r="V9" s="53">
        <f t="shared" si="5"/>
        <v>3.2797553062340577E-2</v>
      </c>
      <c r="W9" s="53">
        <f t="shared" si="5"/>
        <v>3.7640200012763855E-3</v>
      </c>
    </row>
    <row r="10" spans="1:23" x14ac:dyDescent="0.2">
      <c r="A10" s="66" t="s">
        <v>302</v>
      </c>
      <c r="B10" s="88">
        <v>21.588833999160897</v>
      </c>
      <c r="C10" s="74">
        <v>21.588833999160897</v>
      </c>
      <c r="D10" s="74">
        <v>21.494295111056701</v>
      </c>
      <c r="E10" s="74">
        <v>21.494295111056701</v>
      </c>
      <c r="F10" s="74">
        <v>22.11999382773184</v>
      </c>
      <c r="G10" s="74">
        <v>22.11999382773184</v>
      </c>
      <c r="I10" s="66" t="s">
        <v>302</v>
      </c>
      <c r="J10" s="88">
        <v>26.883495332741774</v>
      </c>
      <c r="K10" s="74">
        <v>26.883495332741774</v>
      </c>
      <c r="L10" s="74">
        <v>26.799830241058856</v>
      </c>
      <c r="M10" s="74">
        <v>26.799830241058856</v>
      </c>
      <c r="N10" s="74">
        <v>27.373541823194724</v>
      </c>
      <c r="O10" s="74">
        <v>27.373541823194724</v>
      </c>
      <c r="P10" s="1"/>
      <c r="Q10" s="66" t="s">
        <v>302</v>
      </c>
      <c r="R10" s="88">
        <v>23.636627263049611</v>
      </c>
      <c r="S10" s="74">
        <v>23.636627263049611</v>
      </c>
      <c r="T10" s="74">
        <v>22.971789492961257</v>
      </c>
      <c r="U10" s="74">
        <v>22.971789492961257</v>
      </c>
      <c r="V10" s="74">
        <v>23.139193075215786</v>
      </c>
      <c r="W10" s="74">
        <v>23.139193075215786</v>
      </c>
    </row>
    <row r="11" spans="1:23" x14ac:dyDescent="0.2">
      <c r="A11" s="165" t="s">
        <v>209</v>
      </c>
      <c r="B11" s="169">
        <v>42.640674591064453</v>
      </c>
      <c r="C11" s="52">
        <v>42.640674591064453</v>
      </c>
      <c r="D11" s="52">
        <v>63.656848907470703</v>
      </c>
      <c r="E11" s="52">
        <v>63.656848907470703</v>
      </c>
      <c r="F11" s="52">
        <v>41.757228851318359</v>
      </c>
      <c r="G11" s="52">
        <v>41.757228851318359</v>
      </c>
      <c r="I11" s="165" t="s">
        <v>209</v>
      </c>
      <c r="J11" s="169">
        <v>50.737174987792969</v>
      </c>
      <c r="K11" s="52">
        <v>50.737174987792969</v>
      </c>
      <c r="L11" s="52">
        <v>53.77398681640625</v>
      </c>
      <c r="M11" s="52">
        <v>53.77398681640625</v>
      </c>
      <c r="N11" s="52">
        <v>36.095634460449219</v>
      </c>
      <c r="O11" s="52">
        <v>36.095634460449219</v>
      </c>
      <c r="P11" s="1"/>
      <c r="Q11" s="165" t="s">
        <v>209</v>
      </c>
      <c r="R11" s="169">
        <v>34.647346496582031</v>
      </c>
      <c r="S11" s="52">
        <v>34.647346496582031</v>
      </c>
      <c r="T11" s="52">
        <v>55.66290283203125</v>
      </c>
      <c r="U11" s="52">
        <v>55.66290283203125</v>
      </c>
      <c r="V11" s="52">
        <v>49.399444580078125</v>
      </c>
      <c r="W11" s="52">
        <v>49.399444580078125</v>
      </c>
    </row>
    <row r="12" spans="1:23" x14ac:dyDescent="0.2">
      <c r="A12" s="165" t="s">
        <v>304</v>
      </c>
      <c r="B12" s="169">
        <v>3.5713715553283691</v>
      </c>
      <c r="C12" s="52">
        <v>3.5713715553283691</v>
      </c>
      <c r="D12" s="52">
        <v>2.7267622947692871</v>
      </c>
      <c r="E12" s="52">
        <v>2.7267622947692871</v>
      </c>
      <c r="F12" s="52">
        <v>13.733118057250977</v>
      </c>
      <c r="G12" s="52">
        <v>13.733118057250977</v>
      </c>
      <c r="I12" s="165" t="s">
        <v>304</v>
      </c>
      <c r="J12" s="169">
        <v>1.2392090559005737</v>
      </c>
      <c r="K12" s="52">
        <v>1.2392090559005737</v>
      </c>
      <c r="L12" s="52">
        <v>1.3508651256561279</v>
      </c>
      <c r="M12" s="52">
        <v>1.3508651256561279</v>
      </c>
      <c r="N12" s="52">
        <v>1.4456167221069336</v>
      </c>
      <c r="O12" s="52">
        <v>1.4456167221069336</v>
      </c>
      <c r="P12" s="1"/>
      <c r="Q12" s="165" t="s">
        <v>304</v>
      </c>
      <c r="R12" s="169">
        <v>2.1422493457794189</v>
      </c>
      <c r="S12" s="52">
        <v>2.1422493457794189</v>
      </c>
      <c r="T12" s="52">
        <v>9.9596872329711914</v>
      </c>
      <c r="U12" s="52">
        <v>9.9596872329711914</v>
      </c>
      <c r="V12" s="52">
        <v>9.7275495529174805</v>
      </c>
      <c r="W12" s="52">
        <v>9.7275495529174805</v>
      </c>
    </row>
    <row r="13" spans="1:23" x14ac:dyDescent="0.2">
      <c r="A13" s="168" t="s">
        <v>303</v>
      </c>
      <c r="B13" s="184">
        <v>26.72303707257851</v>
      </c>
      <c r="C13" s="75">
        <v>28.543699012933381</v>
      </c>
      <c r="D13" s="75">
        <v>26.695778389013036</v>
      </c>
      <c r="E13" s="75">
        <v>28.322799893338249</v>
      </c>
      <c r="F13" s="75">
        <v>28.019952393480665</v>
      </c>
      <c r="G13" s="75">
        <v>29.995033626505389</v>
      </c>
      <c r="I13" s="168" t="s">
        <v>303</v>
      </c>
      <c r="J13" s="184">
        <v>28.243733905259241</v>
      </c>
      <c r="K13" s="75">
        <v>35.620094562197799</v>
      </c>
      <c r="L13" s="75">
        <v>28.964785933522645</v>
      </c>
      <c r="M13" s="75">
        <v>36.524005020004388</v>
      </c>
      <c r="N13" s="75">
        <v>29.051984852541636</v>
      </c>
      <c r="O13" s="75">
        <v>33.896131107027877</v>
      </c>
      <c r="P13" s="1"/>
      <c r="Q13" s="168" t="s">
        <v>303</v>
      </c>
      <c r="R13" s="184">
        <v>27.219494786425017</v>
      </c>
      <c r="S13" s="75">
        <v>30.172228638944677</v>
      </c>
      <c r="T13" s="75">
        <v>27.741467339786958</v>
      </c>
      <c r="U13" s="75">
        <v>30.378694072072257</v>
      </c>
      <c r="V13" s="75">
        <v>27.420188567594288</v>
      </c>
      <c r="W13" s="75">
        <v>30.456060530428076</v>
      </c>
    </row>
    <row r="14" spans="1:23" x14ac:dyDescent="0.2">
      <c r="A14" s="165" t="s">
        <v>315</v>
      </c>
      <c r="B14" s="169">
        <v>1.1678212881088257</v>
      </c>
      <c r="C14" s="52">
        <v>0.3260694146156311</v>
      </c>
      <c r="D14" s="52">
        <v>1.9125301837921143</v>
      </c>
      <c r="E14" s="52">
        <v>0.63893008232116699</v>
      </c>
      <c r="F14" s="52">
        <v>0.78357934951782227</v>
      </c>
      <c r="G14" s="52">
        <v>0.20704598724842072</v>
      </c>
      <c r="I14" s="165" t="s">
        <v>315</v>
      </c>
      <c r="J14" s="169">
        <v>19.718509674072266</v>
      </c>
      <c r="K14" s="52">
        <v>0.11723469197750092</v>
      </c>
      <c r="L14" s="52">
        <v>11.948036193847656</v>
      </c>
      <c r="M14" s="52">
        <v>6.2560617923736572E-2</v>
      </c>
      <c r="N14" s="52">
        <v>11.245641708374023</v>
      </c>
      <c r="O14" s="52">
        <v>0.38838493824005127</v>
      </c>
      <c r="P14" s="1"/>
      <c r="Q14" s="165" t="s">
        <v>315</v>
      </c>
      <c r="R14" s="169">
        <v>2.6920278072357178</v>
      </c>
      <c r="S14" s="52">
        <v>0.32782143354415894</v>
      </c>
      <c r="T14" s="52">
        <v>1.8553595542907715</v>
      </c>
      <c r="U14" s="52">
        <v>0.2829413115978241</v>
      </c>
      <c r="V14" s="52">
        <v>2.3330605030059814</v>
      </c>
      <c r="W14" s="52">
        <v>0.26775431632995605</v>
      </c>
    </row>
    <row r="15" spans="1:23" x14ac:dyDescent="0.2">
      <c r="A15" s="47" t="s">
        <v>293</v>
      </c>
      <c r="B15" s="89">
        <v>0.14577010273933411</v>
      </c>
      <c r="C15" s="53">
        <v>4.7805104404687881E-2</v>
      </c>
      <c r="D15" s="53">
        <v>6.1260443180799484E-3</v>
      </c>
      <c r="E15" s="53">
        <v>0.1333598792552948</v>
      </c>
      <c r="F15" s="53">
        <v>0.17954722046852112</v>
      </c>
      <c r="G15" s="53">
        <v>1.7323261126875877E-2</v>
      </c>
      <c r="I15" s="47" t="s">
        <v>293</v>
      </c>
      <c r="J15" s="89">
        <v>1.1092712879180908</v>
      </c>
      <c r="K15" s="53">
        <v>1.8978746607899666E-2</v>
      </c>
      <c r="L15" s="53">
        <v>0.22353407740592957</v>
      </c>
      <c r="M15" s="53">
        <v>4.15831059217453E-3</v>
      </c>
      <c r="N15" s="53">
        <v>0.31330820918083191</v>
      </c>
      <c r="O15" s="53">
        <v>7.72846769541502E-3</v>
      </c>
      <c r="P15" s="1"/>
      <c r="Q15" s="47" t="s">
        <v>293</v>
      </c>
      <c r="R15" s="89">
        <v>0.42405024170875549</v>
      </c>
      <c r="S15" s="53">
        <v>6.6778987646102905E-2</v>
      </c>
      <c r="T15" s="53">
        <v>0.35650897026062012</v>
      </c>
      <c r="U15" s="53">
        <v>0.35650897026062012</v>
      </c>
      <c r="V15" s="53">
        <v>0.41446468234062195</v>
      </c>
      <c r="W15" s="53">
        <v>8.2360483705997467E-2</v>
      </c>
    </row>
    <row r="16" spans="1:23" x14ac:dyDescent="0.2">
      <c r="A16" s="1"/>
      <c r="B16" s="1"/>
      <c r="C16" s="1"/>
      <c r="D16" s="1"/>
      <c r="E16" s="1"/>
      <c r="F16" s="1"/>
      <c r="G16" s="1"/>
      <c r="H16" s="5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94" t="s">
        <v>32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H17" s="60"/>
      <c r="I17" s="194" t="s">
        <v>32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  <c r="P17" s="1"/>
      <c r="Q17" s="194" t="s">
        <v>32</v>
      </c>
      <c r="R17" s="192" t="s">
        <v>277</v>
      </c>
      <c r="S17" s="193"/>
      <c r="T17" s="192" t="s">
        <v>278</v>
      </c>
      <c r="U17" s="193"/>
      <c r="V17" s="192" t="s">
        <v>279</v>
      </c>
      <c r="W17" s="193"/>
    </row>
    <row r="18" spans="1:23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H18" s="61"/>
      <c r="I18" s="195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  <c r="P18" s="1"/>
      <c r="Q18" s="195"/>
      <c r="R18" s="13" t="s">
        <v>228</v>
      </c>
      <c r="S18" s="56" t="s">
        <v>4</v>
      </c>
      <c r="T18" s="13" t="s">
        <v>228</v>
      </c>
      <c r="U18" s="56" t="s">
        <v>4</v>
      </c>
      <c r="V18" s="13" t="s">
        <v>228</v>
      </c>
      <c r="W18" s="56" t="s">
        <v>4</v>
      </c>
    </row>
    <row r="19" spans="1:23" x14ac:dyDescent="0.2">
      <c r="A19" s="46" t="s">
        <v>313</v>
      </c>
      <c r="B19" s="67">
        <v>0.99199999999999999</v>
      </c>
      <c r="C19" s="54">
        <v>0.99199999999999999</v>
      </c>
      <c r="D19" s="54">
        <v>0.99199999999999999</v>
      </c>
      <c r="E19" s="54">
        <v>0.99199999999999999</v>
      </c>
      <c r="F19" s="54">
        <v>0.998</v>
      </c>
      <c r="G19" s="54">
        <v>0.998</v>
      </c>
      <c r="I19" s="46" t="s">
        <v>205</v>
      </c>
      <c r="J19" s="67">
        <v>0.997</v>
      </c>
      <c r="K19" s="54">
        <v>0.997</v>
      </c>
      <c r="L19" s="54">
        <v>0.997</v>
      </c>
      <c r="M19" s="54">
        <v>0.997</v>
      </c>
      <c r="N19" s="54">
        <v>0.997</v>
      </c>
      <c r="O19" s="54">
        <v>0.997</v>
      </c>
      <c r="P19" s="1"/>
      <c r="Q19" s="46" t="s">
        <v>205</v>
      </c>
      <c r="R19" s="67">
        <v>0.997</v>
      </c>
      <c r="S19" s="54">
        <v>0.997</v>
      </c>
      <c r="T19" s="54">
        <v>0.997</v>
      </c>
      <c r="U19" s="54">
        <v>0.997</v>
      </c>
      <c r="V19" s="54">
        <v>0.997</v>
      </c>
      <c r="W19" s="54">
        <v>0.997</v>
      </c>
    </row>
    <row r="20" spans="1:23" x14ac:dyDescent="0.2">
      <c r="A20" s="36" t="s">
        <v>314</v>
      </c>
      <c r="B20" s="110">
        <v>-3.169</v>
      </c>
      <c r="C20" s="110">
        <v>-3.169</v>
      </c>
      <c r="D20" s="166">
        <v>-3.169</v>
      </c>
      <c r="E20" s="166">
        <v>-3.169</v>
      </c>
      <c r="F20" s="166">
        <v>-3.286</v>
      </c>
      <c r="G20" s="166">
        <v>-3.286</v>
      </c>
      <c r="I20" s="36" t="s">
        <v>204</v>
      </c>
      <c r="J20" s="110">
        <v>-3.3140000000000001</v>
      </c>
      <c r="K20" s="110">
        <v>-3.3140000000000001</v>
      </c>
      <c r="L20" s="110">
        <v>-3.3140000000000001</v>
      </c>
      <c r="M20" s="110">
        <v>-3.3140000000000001</v>
      </c>
      <c r="N20" s="110">
        <v>-3.3140000000000001</v>
      </c>
      <c r="O20" s="166">
        <v>-3.3140000000000001</v>
      </c>
      <c r="P20" s="1"/>
      <c r="Q20" s="36" t="s">
        <v>204</v>
      </c>
      <c r="R20" s="110">
        <v>-3.3690000000000002</v>
      </c>
      <c r="S20" s="110">
        <v>-3.3690000000000002</v>
      </c>
      <c r="T20" s="110">
        <v>-3.3690000000000002</v>
      </c>
      <c r="U20" s="110">
        <v>-3.3690000000000002</v>
      </c>
      <c r="V20" s="110">
        <v>-3.3690000000000002</v>
      </c>
      <c r="W20" s="166">
        <v>-3.3690000000000002</v>
      </c>
    </row>
    <row r="21" spans="1:23" x14ac:dyDescent="0.2">
      <c r="A21" s="36" t="s">
        <v>301</v>
      </c>
      <c r="B21" s="169">
        <v>27.043514251708984</v>
      </c>
      <c r="C21" s="169">
        <v>27.043514251708984</v>
      </c>
      <c r="D21" s="52">
        <v>27.043514251708984</v>
      </c>
      <c r="E21" s="52">
        <v>27.043514251708984</v>
      </c>
      <c r="F21" s="52">
        <v>26.944435882568357</v>
      </c>
      <c r="G21" s="52">
        <v>26.944435882568357</v>
      </c>
      <c r="I21" s="36" t="s">
        <v>301</v>
      </c>
      <c r="J21" s="169">
        <v>32.534946632385257</v>
      </c>
      <c r="K21" s="52">
        <v>32.534946632385257</v>
      </c>
      <c r="L21" s="52">
        <v>32.534946632385257</v>
      </c>
      <c r="M21" s="52">
        <v>32.534946632385257</v>
      </c>
      <c r="N21" s="52">
        <v>32.534946632385257</v>
      </c>
      <c r="O21" s="52">
        <v>32.534946632385257</v>
      </c>
      <c r="P21" s="1"/>
      <c r="Q21" s="36" t="s">
        <v>301</v>
      </c>
      <c r="R21" s="169">
        <v>31.229191780090332</v>
      </c>
      <c r="S21" s="52">
        <v>31.229191780090332</v>
      </c>
      <c r="T21" s="52">
        <v>31.229191780090332</v>
      </c>
      <c r="U21" s="52">
        <v>31.229191780090332</v>
      </c>
      <c r="V21" s="52">
        <v>31.229191780090332</v>
      </c>
      <c r="W21" s="52">
        <v>31.229191780090332</v>
      </c>
    </row>
    <row r="22" spans="1:23" x14ac:dyDescent="0.2">
      <c r="A22" s="37" t="s">
        <v>300</v>
      </c>
      <c r="B22" s="170">
        <f t="shared" ref="B22:E22" si="6">10^(-1/B20)-1</f>
        <v>1.0680305878205876</v>
      </c>
      <c r="C22" s="171">
        <f t="shared" si="6"/>
        <v>1.0680305878205876</v>
      </c>
      <c r="D22" s="170">
        <f t="shared" si="6"/>
        <v>1.0680305878205876</v>
      </c>
      <c r="E22" s="170">
        <f t="shared" si="6"/>
        <v>1.0680305878205876</v>
      </c>
      <c r="F22" s="170">
        <f>10^(-1/F20)-1</f>
        <v>1.0152148897540267</v>
      </c>
      <c r="G22" s="171">
        <f t="shared" ref="G22" si="7">10^(-1/G20)-1</f>
        <v>1.0152148897540267</v>
      </c>
      <c r="I22" s="37" t="s">
        <v>300</v>
      </c>
      <c r="J22" s="170">
        <f>10^(-1/J20)-1</f>
        <v>1.0033191885170112</v>
      </c>
      <c r="K22" s="170">
        <f t="shared" ref="K22:O22" si="8">10^(-1/K20)-1</f>
        <v>1.0033191885170112</v>
      </c>
      <c r="L22" s="170">
        <f t="shared" si="8"/>
        <v>1.0033191885170112</v>
      </c>
      <c r="M22" s="170">
        <f t="shared" si="8"/>
        <v>1.0033191885170112</v>
      </c>
      <c r="N22" s="170">
        <f t="shared" si="8"/>
        <v>1.0033191885170112</v>
      </c>
      <c r="O22" s="171">
        <f t="shared" si="8"/>
        <v>1.0033191885170112</v>
      </c>
      <c r="P22" s="1"/>
      <c r="Q22" s="37" t="s">
        <v>300</v>
      </c>
      <c r="R22" s="170">
        <f t="shared" ref="R22:W22" si="9">10^(-1/R20)-1</f>
        <v>0.98072408899974528</v>
      </c>
      <c r="S22" s="170">
        <f t="shared" si="9"/>
        <v>0.98072408899974528</v>
      </c>
      <c r="T22" s="170">
        <f t="shared" si="9"/>
        <v>0.98072408899974528</v>
      </c>
      <c r="U22" s="170">
        <f t="shared" si="9"/>
        <v>0.98072408899974528</v>
      </c>
      <c r="V22" s="170">
        <f t="shared" si="9"/>
        <v>0.98072408899974528</v>
      </c>
      <c r="W22" s="171">
        <f t="shared" si="9"/>
        <v>0.98072408899974528</v>
      </c>
    </row>
    <row r="23" spans="1:23" x14ac:dyDescent="0.2">
      <c r="A23" s="50" t="s">
        <v>5</v>
      </c>
      <c r="B23" s="52">
        <f t="shared" ref="B23:G23" si="10">B28/B25/1.44</f>
        <v>2.1922140057349368E-2</v>
      </c>
      <c r="C23" s="52">
        <f t="shared" si="10"/>
        <v>7.6481998076732751E-3</v>
      </c>
      <c r="D23" s="83">
        <f t="shared" si="10"/>
        <v>3.0002615784490042E-2</v>
      </c>
      <c r="E23" s="52">
        <f t="shared" si="10"/>
        <v>7.9237371750739104E-3</v>
      </c>
      <c r="F23" s="52">
        <f t="shared" si="10"/>
        <v>1.4875607816196275E-2</v>
      </c>
      <c r="G23" s="52">
        <f t="shared" si="10"/>
        <v>1.0175678725987526E-3</v>
      </c>
      <c r="I23" s="50" t="s">
        <v>5</v>
      </c>
      <c r="J23" s="52">
        <f t="shared" ref="J23:O23" si="11">J28/J25/1.44</f>
        <v>0.3537520301362288</v>
      </c>
      <c r="K23" s="52">
        <f t="shared" si="11"/>
        <v>1.8156017571504539E-3</v>
      </c>
      <c r="L23" s="83">
        <f t="shared" si="11"/>
        <v>0.26550390766699722</v>
      </c>
      <c r="M23" s="52">
        <f t="shared" si="11"/>
        <v>7.815334222237267E-3</v>
      </c>
      <c r="N23" s="52">
        <f t="shared" si="11"/>
        <v>0.18520253838496614</v>
      </c>
      <c r="O23" s="52">
        <f t="shared" si="11"/>
        <v>1.8716646498124568E-3</v>
      </c>
      <c r="P23" s="1"/>
      <c r="Q23" s="50" t="s">
        <v>5</v>
      </c>
      <c r="R23" s="53">
        <f t="shared" ref="R23:W23" si="12">R28/R25/1.44</f>
        <v>1.9051238178553587E-2</v>
      </c>
      <c r="S23" s="53">
        <f t="shared" si="12"/>
        <v>5.988995750721442E-3</v>
      </c>
      <c r="T23" s="53">
        <f t="shared" si="12"/>
        <v>4.3966433531206182E-2</v>
      </c>
      <c r="U23" s="53">
        <f t="shared" si="12"/>
        <v>8.9574986408226896E-3</v>
      </c>
      <c r="V23" s="53">
        <f t="shared" si="12"/>
        <v>2.0954038675884513E-2</v>
      </c>
      <c r="W23" s="53">
        <f t="shared" si="12"/>
        <v>7.5782607772856411E-4</v>
      </c>
    </row>
    <row r="24" spans="1:23" x14ac:dyDescent="0.2">
      <c r="A24" s="66" t="s">
        <v>302</v>
      </c>
      <c r="B24" s="88">
        <v>22.431258947750639</v>
      </c>
      <c r="C24" s="74">
        <v>22.431258947750639</v>
      </c>
      <c r="D24" s="74">
        <v>22.481987855289674</v>
      </c>
      <c r="E24" s="74">
        <v>22.481987855289674</v>
      </c>
      <c r="F24" s="74">
        <v>20.892970605607527</v>
      </c>
      <c r="G24" s="74">
        <v>20.892970605607527</v>
      </c>
      <c r="I24" s="66" t="s">
        <v>302</v>
      </c>
      <c r="J24" s="88">
        <v>27.372892483256045</v>
      </c>
      <c r="K24" s="74">
        <v>27.372892483256045</v>
      </c>
      <c r="L24" s="74">
        <v>27.363652424077735</v>
      </c>
      <c r="M24" s="74">
        <v>27.363652424077735</v>
      </c>
      <c r="N24" s="74">
        <v>26.325382876987707</v>
      </c>
      <c r="O24" s="74">
        <v>26.325382876987707</v>
      </c>
      <c r="P24" s="1"/>
      <c r="Q24" s="66" t="s">
        <v>302</v>
      </c>
      <c r="R24" s="88">
        <v>26.286178102136425</v>
      </c>
      <c r="S24" s="74">
        <v>26.286178102136425</v>
      </c>
      <c r="T24" s="74">
        <v>26.369096721357174</v>
      </c>
      <c r="U24" s="74">
        <v>26.369096721357174</v>
      </c>
      <c r="V24" s="74">
        <v>25.037703839402667</v>
      </c>
      <c r="W24" s="74">
        <v>25.037703839402667</v>
      </c>
    </row>
    <row r="25" spans="1:23" x14ac:dyDescent="0.2">
      <c r="A25" s="165" t="s">
        <v>209</v>
      </c>
      <c r="B25" s="169">
        <v>28.538375854492188</v>
      </c>
      <c r="C25" s="52">
        <v>28.538375854492188</v>
      </c>
      <c r="D25" s="52">
        <v>27.505617141723633</v>
      </c>
      <c r="E25" s="52">
        <v>27.505617141723633</v>
      </c>
      <c r="F25" s="52">
        <v>69.436874389648438</v>
      </c>
      <c r="G25" s="52">
        <v>69.436874389648438</v>
      </c>
      <c r="I25" s="165" t="s">
        <v>209</v>
      </c>
      <c r="J25" s="169">
        <v>36.111923217773438</v>
      </c>
      <c r="K25" s="52">
        <v>36.111923217773438</v>
      </c>
      <c r="L25" s="52">
        <v>36.344509124755859</v>
      </c>
      <c r="M25" s="52">
        <v>36.344509124755859</v>
      </c>
      <c r="N25" s="52">
        <v>74.771621704101562</v>
      </c>
      <c r="O25" s="52">
        <v>74.771621704101562</v>
      </c>
      <c r="P25" s="1"/>
      <c r="Q25" s="165" t="s">
        <v>209</v>
      </c>
      <c r="R25" s="169">
        <v>29.322771072387695</v>
      </c>
      <c r="S25" s="52">
        <v>29.322771072387695</v>
      </c>
      <c r="T25" s="52">
        <v>27.707208633422852</v>
      </c>
      <c r="U25" s="52">
        <v>27.707208633422852</v>
      </c>
      <c r="V25" s="52">
        <v>68.8306884765625</v>
      </c>
      <c r="W25" s="52">
        <v>68.8306884765625</v>
      </c>
    </row>
    <row r="26" spans="1:23" x14ac:dyDescent="0.2">
      <c r="A26" s="165" t="s">
        <v>304</v>
      </c>
      <c r="B26" s="169">
        <v>0.82120805978775024</v>
      </c>
      <c r="C26" s="52">
        <v>0.82120805978775024</v>
      </c>
      <c r="D26" s="52">
        <v>0.3486899733543396</v>
      </c>
      <c r="E26" s="52">
        <v>0.3486899733543396</v>
      </c>
      <c r="F26" s="52">
        <v>2.5403072834014893</v>
      </c>
      <c r="G26" s="52">
        <v>2.5403072834014893</v>
      </c>
      <c r="H26" s="1"/>
      <c r="I26" s="165" t="s">
        <v>304</v>
      </c>
      <c r="J26" s="169">
        <v>0.27609491348266602</v>
      </c>
      <c r="K26" s="52">
        <v>0.27609491348266602</v>
      </c>
      <c r="L26" s="52">
        <v>6.8914656639099121</v>
      </c>
      <c r="M26" s="52">
        <v>6.8914656639099121</v>
      </c>
      <c r="N26" s="52">
        <v>8.2180719375610352</v>
      </c>
      <c r="O26" s="52">
        <v>8.2180719375610352</v>
      </c>
      <c r="P26" s="1"/>
      <c r="Q26" s="165" t="s">
        <v>304</v>
      </c>
      <c r="R26" s="169">
        <v>0.97191309928894043</v>
      </c>
      <c r="S26" s="52">
        <v>0.97191309928894043</v>
      </c>
      <c r="T26" s="52">
        <v>0.99626517295837402</v>
      </c>
      <c r="U26" s="52">
        <v>0.99626517295837402</v>
      </c>
      <c r="V26" s="52">
        <v>8.0470085144042969</v>
      </c>
      <c r="W26" s="52">
        <v>8.0470085144042969</v>
      </c>
    </row>
    <row r="27" spans="1:23" x14ac:dyDescent="0.2">
      <c r="A27" s="168" t="s">
        <v>303</v>
      </c>
      <c r="B27" s="184">
        <v>27.187150147878082</v>
      </c>
      <c r="C27" s="75">
        <v>28.636409025414579</v>
      </c>
      <c r="D27" s="75">
        <v>26.806019865203901</v>
      </c>
      <c r="E27" s="75">
        <v>28.6384277518201</v>
      </c>
      <c r="F27" s="75">
        <v>26.377839526654629</v>
      </c>
      <c r="G27" s="75">
        <v>30.205738168030894</v>
      </c>
      <c r="H27" s="12"/>
      <c r="I27" s="168" t="s">
        <v>303</v>
      </c>
      <c r="J27" s="184">
        <v>28.34369089431565</v>
      </c>
      <c r="K27" s="75">
        <v>35.931684934664268</v>
      </c>
      <c r="L27" s="75">
        <v>28.747468105080774</v>
      </c>
      <c r="M27" s="75">
        <v>33.821610926922489</v>
      </c>
      <c r="N27" s="75">
        <v>28.227587636175745</v>
      </c>
      <c r="O27" s="75">
        <v>34.84040586060231</v>
      </c>
      <c r="P27" s="1"/>
      <c r="Q27" s="168" t="s">
        <v>303</v>
      </c>
      <c r="R27" s="184">
        <v>31.547593583209043</v>
      </c>
      <c r="S27" s="75">
        <v>33.240749223603977</v>
      </c>
      <c r="T27" s="75">
        <v>30.406898034827073</v>
      </c>
      <c r="U27" s="75">
        <v>32.734656321571642</v>
      </c>
      <c r="V27" s="75">
        <v>30.15982958351891</v>
      </c>
      <c r="W27" s="75">
        <v>35.016910803719931</v>
      </c>
    </row>
    <row r="28" spans="1:23" x14ac:dyDescent="0.2">
      <c r="A28" s="165" t="s">
        <v>315</v>
      </c>
      <c r="B28" s="169">
        <v>0.90089607238769531</v>
      </c>
      <c r="C28" s="52">
        <v>0.31430476903915405</v>
      </c>
      <c r="D28" s="52">
        <v>1.188346266746521</v>
      </c>
      <c r="E28" s="52">
        <v>0.31384408473968506</v>
      </c>
      <c r="F28" s="52">
        <v>1.487398624420166</v>
      </c>
      <c r="G28" s="52">
        <v>0.10174569487571716</v>
      </c>
      <c r="H28" s="58"/>
      <c r="I28" s="165" t="s">
        <v>206</v>
      </c>
      <c r="J28" s="169">
        <v>18.395519256591797</v>
      </c>
      <c r="K28" s="52">
        <v>9.4413414597511292E-2</v>
      </c>
      <c r="L28" s="52">
        <v>13.895437240600586</v>
      </c>
      <c r="M28" s="52">
        <v>0.40902405977249146</v>
      </c>
      <c r="N28" s="52">
        <v>19.940967559814453</v>
      </c>
      <c r="O28" s="52">
        <v>0.20152425765991211</v>
      </c>
      <c r="P28" s="1"/>
      <c r="Q28" s="165" t="s">
        <v>206</v>
      </c>
      <c r="R28" s="169">
        <v>0.80443453788757324</v>
      </c>
      <c r="S28" s="52">
        <v>0.25288408994674683</v>
      </c>
      <c r="T28" s="52">
        <v>1.7541894912719727</v>
      </c>
      <c r="U28" s="52">
        <v>0.35738968849182129</v>
      </c>
      <c r="V28" s="52">
        <v>2.0768845081329346</v>
      </c>
      <c r="W28" s="52">
        <v>7.5112834572792053E-2</v>
      </c>
    </row>
    <row r="29" spans="1:23" x14ac:dyDescent="0.2">
      <c r="A29" s="47" t="s">
        <v>293</v>
      </c>
      <c r="B29" s="89">
        <v>2.1839570254087448E-2</v>
      </c>
      <c r="C29" s="53">
        <v>0.2716115415096283</v>
      </c>
      <c r="D29" s="53">
        <v>0.20483149588108063</v>
      </c>
      <c r="E29" s="53">
        <v>1.5221502631902695E-2</v>
      </c>
      <c r="F29" s="53">
        <v>0.14228345453739166</v>
      </c>
      <c r="G29" s="53">
        <v>2.8940923511981964E-3</v>
      </c>
      <c r="H29" s="59"/>
      <c r="I29" s="47" t="s">
        <v>293</v>
      </c>
      <c r="J29" s="89">
        <v>0.22852358222007751</v>
      </c>
      <c r="K29" s="53">
        <v>1.0890165576711297E-3</v>
      </c>
      <c r="L29" s="53">
        <v>1.4924631118774414</v>
      </c>
      <c r="M29" s="53">
        <v>0.19273410737514496</v>
      </c>
      <c r="N29" s="53">
        <v>3.5783685743808746E-2</v>
      </c>
      <c r="O29" s="53">
        <v>2.5020677596330643E-2</v>
      </c>
      <c r="P29" s="1"/>
      <c r="Q29" s="47" t="s">
        <v>293</v>
      </c>
      <c r="R29" s="89">
        <v>0.60435593128204346</v>
      </c>
      <c r="S29" s="53">
        <v>0.23975327610969543</v>
      </c>
      <c r="T29" s="53">
        <v>0.46325936913490295</v>
      </c>
      <c r="U29" s="53">
        <v>5.258786678314209E-2</v>
      </c>
      <c r="V29" s="53">
        <v>0.47366273403167725</v>
      </c>
      <c r="W29" s="53">
        <v>7.6462410390377045E-2</v>
      </c>
    </row>
    <row r="30" spans="1:23" x14ac:dyDescent="0.2">
      <c r="A30" s="1"/>
      <c r="B30" s="1"/>
      <c r="C30" s="1"/>
      <c r="D30" s="1"/>
      <c r="E30" s="1"/>
      <c r="F30" s="1"/>
      <c r="G30" s="1"/>
      <c r="H30" s="59"/>
      <c r="I30" s="1"/>
      <c r="J30" s="1"/>
      <c r="K30" s="1"/>
      <c r="L30" s="1"/>
      <c r="M30" s="1"/>
      <c r="N30" s="1"/>
      <c r="O30" s="1"/>
      <c r="P30" s="59"/>
      <c r="Q30" s="1"/>
      <c r="R30" s="1"/>
      <c r="S30" s="1"/>
      <c r="T30" s="1"/>
      <c r="U30" s="1"/>
      <c r="V30" s="1"/>
      <c r="W30" s="1"/>
    </row>
    <row r="31" spans="1:23" x14ac:dyDescent="0.2">
      <c r="A31" s="194" t="s">
        <v>33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  <c r="H31" s="60"/>
      <c r="I31" s="194" t="s">
        <v>33</v>
      </c>
      <c r="J31" s="192" t="s">
        <v>277</v>
      </c>
      <c r="K31" s="193"/>
      <c r="L31" s="192" t="s">
        <v>278</v>
      </c>
      <c r="M31" s="193"/>
      <c r="N31" s="192" t="s">
        <v>279</v>
      </c>
      <c r="O31" s="193"/>
      <c r="P31" s="60"/>
      <c r="Q31" s="194" t="s">
        <v>33</v>
      </c>
      <c r="R31" s="192" t="s">
        <v>277</v>
      </c>
      <c r="S31" s="193"/>
      <c r="T31" s="192" t="s">
        <v>278</v>
      </c>
      <c r="U31" s="193"/>
      <c r="V31" s="192" t="s">
        <v>279</v>
      </c>
      <c r="W31" s="193"/>
    </row>
    <row r="32" spans="1:23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  <c r="H32" s="61"/>
      <c r="I32" s="195"/>
      <c r="J32" s="13" t="s">
        <v>228</v>
      </c>
      <c r="K32" s="56" t="s">
        <v>4</v>
      </c>
      <c r="L32" s="13" t="s">
        <v>228</v>
      </c>
      <c r="M32" s="56" t="s">
        <v>4</v>
      </c>
      <c r="N32" s="13" t="s">
        <v>228</v>
      </c>
      <c r="O32" s="56" t="s">
        <v>4</v>
      </c>
      <c r="P32" s="61"/>
      <c r="Q32" s="195"/>
      <c r="R32" s="13" t="s">
        <v>228</v>
      </c>
      <c r="S32" s="56" t="s">
        <v>4</v>
      </c>
      <c r="T32" s="13" t="s">
        <v>228</v>
      </c>
      <c r="U32" s="56" t="s">
        <v>4</v>
      </c>
      <c r="V32" s="13" t="s">
        <v>228</v>
      </c>
      <c r="W32" s="56" t="s">
        <v>4</v>
      </c>
    </row>
    <row r="33" spans="1:23" x14ac:dyDescent="0.2">
      <c r="A33" s="46" t="s">
        <v>313</v>
      </c>
      <c r="B33" s="67">
        <v>0.998</v>
      </c>
      <c r="C33" s="54">
        <v>0.998</v>
      </c>
      <c r="D33" s="54">
        <v>0.998</v>
      </c>
      <c r="E33" s="54">
        <v>0.998</v>
      </c>
      <c r="F33" s="54">
        <v>0.998</v>
      </c>
      <c r="G33" s="54">
        <v>0.998</v>
      </c>
      <c r="I33" s="46" t="s">
        <v>205</v>
      </c>
      <c r="J33" s="67">
        <v>0.999</v>
      </c>
      <c r="K33" s="54">
        <v>0.999</v>
      </c>
      <c r="L33" s="54">
        <v>0.999</v>
      </c>
      <c r="M33" s="54">
        <v>0.999</v>
      </c>
      <c r="N33" s="54">
        <v>0.999</v>
      </c>
      <c r="O33" s="54">
        <v>0.999</v>
      </c>
      <c r="P33" s="1"/>
      <c r="Q33" s="46" t="s">
        <v>313</v>
      </c>
      <c r="R33" s="67">
        <v>0.998</v>
      </c>
      <c r="S33" s="54">
        <v>0.998</v>
      </c>
      <c r="T33" s="54">
        <v>0.998</v>
      </c>
      <c r="U33" s="54">
        <v>0.998</v>
      </c>
      <c r="V33" s="54">
        <v>0.998</v>
      </c>
      <c r="W33" s="54">
        <v>0.998</v>
      </c>
    </row>
    <row r="34" spans="1:23" x14ac:dyDescent="0.2">
      <c r="A34" s="36" t="s">
        <v>314</v>
      </c>
      <c r="B34" s="110">
        <v>-3.488</v>
      </c>
      <c r="C34" s="110">
        <v>-3.488</v>
      </c>
      <c r="D34" s="166">
        <v>-3.488</v>
      </c>
      <c r="E34" s="166">
        <v>-3.488</v>
      </c>
      <c r="F34" s="166">
        <v>-3.488</v>
      </c>
      <c r="G34" s="166">
        <v>-3.488</v>
      </c>
      <c r="I34" s="36" t="s">
        <v>204</v>
      </c>
      <c r="J34" s="110">
        <v>-3.3290000000000002</v>
      </c>
      <c r="K34" s="110">
        <v>-3.3290000000000002</v>
      </c>
      <c r="L34" s="166">
        <v>-3.3290000000000002</v>
      </c>
      <c r="M34" s="166">
        <v>-3.3290000000000002</v>
      </c>
      <c r="N34" s="166">
        <v>-3.3290000000000002</v>
      </c>
      <c r="O34" s="166">
        <v>-3.3290000000000002</v>
      </c>
      <c r="P34" s="1"/>
      <c r="Q34" s="36" t="s">
        <v>314</v>
      </c>
      <c r="R34" s="110">
        <v>-3.423</v>
      </c>
      <c r="S34" s="110">
        <v>-3.423</v>
      </c>
      <c r="T34" s="110">
        <v>-3.423</v>
      </c>
      <c r="U34" s="110">
        <v>-3.423</v>
      </c>
      <c r="V34" s="110">
        <v>-3.423</v>
      </c>
      <c r="W34" s="166">
        <v>-3.423</v>
      </c>
    </row>
    <row r="35" spans="1:23" x14ac:dyDescent="0.2">
      <c r="A35" s="36" t="s">
        <v>301</v>
      </c>
      <c r="B35" s="169">
        <v>28.827099800109863</v>
      </c>
      <c r="C35" s="169">
        <v>28.827099800109863</v>
      </c>
      <c r="D35" s="52">
        <v>28.827099800109863</v>
      </c>
      <c r="E35" s="52">
        <v>28.827099800109863</v>
      </c>
      <c r="F35" s="52">
        <v>28.827099800109863</v>
      </c>
      <c r="G35" s="52">
        <v>28.827099800109863</v>
      </c>
      <c r="I35" s="36" t="s">
        <v>301</v>
      </c>
      <c r="J35" s="169">
        <v>30.756715037231448</v>
      </c>
      <c r="K35" s="169">
        <v>30.756715037231448</v>
      </c>
      <c r="L35" s="52">
        <v>30.756715037231448</v>
      </c>
      <c r="M35" s="52">
        <v>30.756715037231448</v>
      </c>
      <c r="N35" s="52">
        <v>30.756715037231448</v>
      </c>
      <c r="O35" s="52">
        <v>30.756715037231448</v>
      </c>
      <c r="P35" s="1"/>
      <c r="Q35" s="36" t="s">
        <v>301</v>
      </c>
      <c r="R35" s="169">
        <v>32.349130439758298</v>
      </c>
      <c r="S35" s="52">
        <v>32.349130439758298</v>
      </c>
      <c r="T35" s="52">
        <v>32.349130439758298</v>
      </c>
      <c r="U35" s="52">
        <v>32.349130439758298</v>
      </c>
      <c r="V35" s="52">
        <v>32.349130439758298</v>
      </c>
      <c r="W35" s="52">
        <v>32.349130439758298</v>
      </c>
    </row>
    <row r="36" spans="1:23" x14ac:dyDescent="0.2">
      <c r="A36" s="37" t="s">
        <v>300</v>
      </c>
      <c r="B36" s="170">
        <f t="shared" ref="B36:G36" si="13">10^(-1/B34)-1</f>
        <v>0.93507252958942977</v>
      </c>
      <c r="C36" s="171">
        <f t="shared" si="13"/>
        <v>0.93507252958942977</v>
      </c>
      <c r="D36" s="170">
        <f t="shared" si="13"/>
        <v>0.93507252958942977</v>
      </c>
      <c r="E36" s="170">
        <f t="shared" si="13"/>
        <v>0.93507252958942977</v>
      </c>
      <c r="F36" s="170">
        <f t="shared" si="13"/>
        <v>0.93507252958942977</v>
      </c>
      <c r="G36" s="171">
        <f t="shared" si="13"/>
        <v>0.93507252958942977</v>
      </c>
      <c r="I36" s="37" t="s">
        <v>300</v>
      </c>
      <c r="J36" s="170">
        <f t="shared" ref="J36:O36" si="14">10^(-1/J34)-1</f>
        <v>0.99705721602999864</v>
      </c>
      <c r="K36" s="171">
        <f t="shared" si="14"/>
        <v>0.99705721602999864</v>
      </c>
      <c r="L36" s="170">
        <f t="shared" si="14"/>
        <v>0.99705721602999864</v>
      </c>
      <c r="M36" s="170">
        <f t="shared" si="14"/>
        <v>0.99705721602999864</v>
      </c>
      <c r="N36" s="170">
        <f t="shared" si="14"/>
        <v>0.99705721602999864</v>
      </c>
      <c r="O36" s="171">
        <f t="shared" si="14"/>
        <v>0.99705721602999864</v>
      </c>
      <c r="P36" s="1"/>
      <c r="Q36" s="37" t="s">
        <v>300</v>
      </c>
      <c r="R36" s="170">
        <f t="shared" ref="R36:W36" si="15">10^(-1/R34)-1</f>
        <v>0.95948253274637652</v>
      </c>
      <c r="S36" s="170">
        <f t="shared" si="15"/>
        <v>0.95948253274637652</v>
      </c>
      <c r="T36" s="170">
        <f t="shared" si="15"/>
        <v>0.95948253274637652</v>
      </c>
      <c r="U36" s="170">
        <f t="shared" si="15"/>
        <v>0.95948253274637652</v>
      </c>
      <c r="V36" s="170">
        <f t="shared" si="15"/>
        <v>0.95948253274637652</v>
      </c>
      <c r="W36" s="171">
        <f t="shared" si="15"/>
        <v>0.95948253274637652</v>
      </c>
    </row>
    <row r="37" spans="1:23" x14ac:dyDescent="0.2">
      <c r="A37" s="50" t="s">
        <v>5</v>
      </c>
      <c r="B37" s="52">
        <f t="shared" ref="B37:G37" si="16">B42/B39/1.44</f>
        <v>1.304610879197632E-2</v>
      </c>
      <c r="C37" s="52">
        <f t="shared" si="16"/>
        <v>4.300924325413103E-3</v>
      </c>
      <c r="D37" s="83">
        <f t="shared" si="16"/>
        <v>1.4159793485852978E-2</v>
      </c>
      <c r="E37" s="52">
        <f t="shared" si="16"/>
        <v>4.267266982205602E-3</v>
      </c>
      <c r="F37" s="52">
        <f t="shared" si="16"/>
        <v>2.0100510471082179E-2</v>
      </c>
      <c r="G37" s="52">
        <f t="shared" si="16"/>
        <v>4.162795282590879E-3</v>
      </c>
      <c r="I37" s="50" t="s">
        <v>5</v>
      </c>
      <c r="J37" s="52">
        <f t="shared" ref="J37:O37" si="17">J42/J39/1.44</f>
        <v>0.16043262913998213</v>
      </c>
      <c r="K37" s="52">
        <f t="shared" si="17"/>
        <v>1.76132441940766E-3</v>
      </c>
      <c r="L37" s="83">
        <f t="shared" si="17"/>
        <v>0.23588755098208999</v>
      </c>
      <c r="M37" s="52">
        <f t="shared" si="17"/>
        <v>4.1648817634982477E-3</v>
      </c>
      <c r="N37" s="52">
        <f t="shared" si="17"/>
        <v>0.15744268012282028</v>
      </c>
      <c r="O37" s="52">
        <f t="shared" si="17"/>
        <v>4.0733143406176059E-3</v>
      </c>
      <c r="P37" s="1"/>
      <c r="Q37" s="50" t="s">
        <v>5</v>
      </c>
      <c r="R37" s="53">
        <f t="shared" ref="R37:W37" si="18">R42/R39/1.44</f>
        <v>1.9878869528354097E-2</v>
      </c>
      <c r="S37" s="53">
        <f t="shared" si="18"/>
        <v>4.8996560897421205E-3</v>
      </c>
      <c r="T37" s="53">
        <f t="shared" si="18"/>
        <v>4.332450580143208E-2</v>
      </c>
      <c r="U37" s="53">
        <f t="shared" si="18"/>
        <v>2.3419528542274332E-3</v>
      </c>
      <c r="V37" s="53">
        <f t="shared" si="18"/>
        <v>7.6127863237337098E-3</v>
      </c>
      <c r="W37" s="53">
        <f t="shared" si="18"/>
        <v>4.2214109342026337E-3</v>
      </c>
    </row>
    <row r="38" spans="1:23" x14ac:dyDescent="0.2">
      <c r="A38" s="66" t="s">
        <v>302</v>
      </c>
      <c r="B38" s="88">
        <v>22.491859597033521</v>
      </c>
      <c r="C38" s="74">
        <v>22.491859597033521</v>
      </c>
      <c r="D38" s="74">
        <v>22.946692028210244</v>
      </c>
      <c r="E38" s="74">
        <v>22.946692028210244</v>
      </c>
      <c r="F38" s="74">
        <v>22.011714286753016</v>
      </c>
      <c r="G38" s="74">
        <v>22.011714286753016</v>
      </c>
      <c r="I38" s="66" t="s">
        <v>302</v>
      </c>
      <c r="J38" s="88">
        <v>27.04707331277335</v>
      </c>
      <c r="K38" s="74">
        <v>27.04707331277335</v>
      </c>
      <c r="L38" s="74">
        <v>26.918750553922319</v>
      </c>
      <c r="M38" s="74">
        <v>26.918750553922319</v>
      </c>
      <c r="N38" s="74">
        <v>25.818501632318949</v>
      </c>
      <c r="O38" s="74">
        <v>25.818501632318949</v>
      </c>
      <c r="P38" s="1"/>
      <c r="Q38" s="66" t="s">
        <v>302</v>
      </c>
      <c r="R38" s="88">
        <v>26.586712355547455</v>
      </c>
      <c r="S38" s="74">
        <v>26.586712355547455</v>
      </c>
      <c r="T38" s="74">
        <v>26.894805237010022</v>
      </c>
      <c r="U38" s="74">
        <v>26.894805237010022</v>
      </c>
      <c r="V38" s="74">
        <v>27.969613797793457</v>
      </c>
      <c r="W38" s="74">
        <v>27.969613797793457</v>
      </c>
    </row>
    <row r="39" spans="1:23" x14ac:dyDescent="0.2">
      <c r="A39" s="165" t="s">
        <v>209</v>
      </c>
      <c r="B39" s="169">
        <v>65.50823974609375</v>
      </c>
      <c r="C39" s="52">
        <v>65.50823974609375</v>
      </c>
      <c r="D39" s="52">
        <v>48.517311096191406</v>
      </c>
      <c r="E39" s="52">
        <v>48.517311096191406</v>
      </c>
      <c r="F39" s="52">
        <v>89.939872741699219</v>
      </c>
      <c r="G39" s="52">
        <v>89.939872741699219</v>
      </c>
      <c r="I39" s="165" t="s">
        <v>209</v>
      </c>
      <c r="J39" s="169">
        <v>13.011913299560547</v>
      </c>
      <c r="K39" s="52">
        <v>13.011913299560547</v>
      </c>
      <c r="L39" s="52">
        <v>14.219623565673828</v>
      </c>
      <c r="M39" s="52">
        <v>14.219623565673828</v>
      </c>
      <c r="N39" s="52">
        <v>30.43634033203125</v>
      </c>
      <c r="O39" s="52">
        <v>30.43634033203125</v>
      </c>
      <c r="P39" s="1"/>
      <c r="Q39" s="165" t="s">
        <v>209</v>
      </c>
      <c r="R39" s="169">
        <v>48.243728637695312</v>
      </c>
      <c r="S39" s="52">
        <v>48.243728637695312</v>
      </c>
      <c r="T39" s="52">
        <v>39.213371276855469</v>
      </c>
      <c r="U39" s="52">
        <v>39.213371276855469</v>
      </c>
      <c r="V39" s="52">
        <v>19.029970169067383</v>
      </c>
      <c r="W39" s="52">
        <v>19.029970169067383</v>
      </c>
    </row>
    <row r="40" spans="1:23" x14ac:dyDescent="0.2">
      <c r="A40" s="165" t="s">
        <v>304</v>
      </c>
      <c r="B40" s="169">
        <v>0.80507087707519531</v>
      </c>
      <c r="C40" s="52">
        <v>0.80507087707519531</v>
      </c>
      <c r="D40" s="52">
        <v>1.6018742322921753</v>
      </c>
      <c r="E40" s="52">
        <v>1.6018742322921753</v>
      </c>
      <c r="F40" s="52">
        <v>0.99365681409835815</v>
      </c>
      <c r="G40" s="52">
        <v>0.99365681409835815</v>
      </c>
      <c r="H40" s="1"/>
      <c r="I40" s="165" t="s">
        <v>304</v>
      </c>
      <c r="J40" s="169">
        <v>0.13993899524211884</v>
      </c>
      <c r="K40" s="52">
        <v>0.13993899524211884</v>
      </c>
      <c r="L40" s="52">
        <v>0.5965842604637146</v>
      </c>
      <c r="M40" s="52">
        <v>0.5965842604637146</v>
      </c>
      <c r="N40" s="52">
        <v>0.92916607856750488</v>
      </c>
      <c r="O40" s="52">
        <v>0.92916607856750488</v>
      </c>
      <c r="P40" s="1"/>
      <c r="Q40" s="165" t="s">
        <v>304</v>
      </c>
      <c r="R40" s="169">
        <v>0.26147770881652832</v>
      </c>
      <c r="S40" s="52">
        <v>0.26147770881652832</v>
      </c>
      <c r="T40" s="52">
        <v>2.2203958034515381</v>
      </c>
      <c r="U40" s="52">
        <v>2.2203958034515381</v>
      </c>
      <c r="V40" s="52">
        <v>0.89398252964019775</v>
      </c>
      <c r="W40" s="52">
        <v>0.89398252964019775</v>
      </c>
    </row>
    <row r="41" spans="1:23" x14ac:dyDescent="0.2">
      <c r="A41" s="168" t="s">
        <v>303</v>
      </c>
      <c r="B41" s="184">
        <v>28.512693511258135</v>
      </c>
      <c r="C41" s="75">
        <v>30.193627661922932</v>
      </c>
      <c r="D41" s="75">
        <v>28.843437120871311</v>
      </c>
      <c r="E41" s="75">
        <v>30.660361099633878</v>
      </c>
      <c r="F41" s="75">
        <v>27.377759595318079</v>
      </c>
      <c r="G41" s="75">
        <v>29.762930846900783</v>
      </c>
      <c r="H41" s="12"/>
      <c r="I41" s="168" t="s">
        <v>303</v>
      </c>
      <c r="J41" s="184">
        <v>29.165465175972102</v>
      </c>
      <c r="K41" s="75">
        <v>35.688485359472722</v>
      </c>
      <c r="L41" s="75">
        <v>28.479826801155049</v>
      </c>
      <c r="M41" s="75">
        <v>34.315904506783809</v>
      </c>
      <c r="N41" s="75">
        <v>27.964092179924318</v>
      </c>
      <c r="O41" s="75">
        <v>33.247796249817604</v>
      </c>
      <c r="P41" s="1"/>
      <c r="Q41" s="168" t="s">
        <v>303</v>
      </c>
      <c r="R41" s="184">
        <v>31.869242813159673</v>
      </c>
      <c r="S41" s="75">
        <v>33.951200704289533</v>
      </c>
      <c r="T41" s="75">
        <v>31.019191254009762</v>
      </c>
      <c r="U41" s="75">
        <v>35.356664425768777</v>
      </c>
      <c r="V41" s="75">
        <v>34.679015107105002</v>
      </c>
      <c r="W41" s="75">
        <v>35.555597517441818</v>
      </c>
    </row>
    <row r="42" spans="1:23" x14ac:dyDescent="0.2">
      <c r="A42" s="165" t="s">
        <v>315</v>
      </c>
      <c r="B42" s="169">
        <v>1.2306637763977051</v>
      </c>
      <c r="C42" s="52">
        <v>0.40571421384811401</v>
      </c>
      <c r="D42" s="52">
        <v>0.98927295207977295</v>
      </c>
      <c r="E42" s="52">
        <v>0.29813230037689209</v>
      </c>
      <c r="F42" s="52">
        <v>2.6032857894897461</v>
      </c>
      <c r="G42" s="52">
        <v>0.53913784027099609</v>
      </c>
      <c r="H42" s="58"/>
      <c r="I42" s="165" t="s">
        <v>206</v>
      </c>
      <c r="J42" s="169">
        <v>3.0060510635375977</v>
      </c>
      <c r="K42" s="52">
        <v>3.3002208918333054E-2</v>
      </c>
      <c r="L42" s="52">
        <v>4.8300943374633789</v>
      </c>
      <c r="M42" s="52">
        <v>8.5281193256378174E-2</v>
      </c>
      <c r="N42" s="52">
        <v>6.9004497528076172</v>
      </c>
      <c r="O42" s="52">
        <v>0.17852656543254852</v>
      </c>
      <c r="P42" s="1"/>
      <c r="Q42" s="165" t="s">
        <v>315</v>
      </c>
      <c r="R42" s="169">
        <v>1.3810043334960938</v>
      </c>
      <c r="S42" s="52">
        <v>0.3403838574886322</v>
      </c>
      <c r="T42" s="52">
        <v>2.446415901184082</v>
      </c>
      <c r="U42" s="52">
        <v>0.13224364817142487</v>
      </c>
      <c r="V42" s="52">
        <v>0.20861437916755676</v>
      </c>
      <c r="W42" s="52">
        <v>0.11567998677492142</v>
      </c>
    </row>
    <row r="43" spans="1:23" x14ac:dyDescent="0.2">
      <c r="A43" s="47" t="s">
        <v>293</v>
      </c>
      <c r="B43" s="89">
        <v>0.25616037845611572</v>
      </c>
      <c r="C43" s="53">
        <v>7.0938412100076675E-3</v>
      </c>
      <c r="D43" s="53">
        <v>7.0116676390171051E-2</v>
      </c>
      <c r="E43" s="53">
        <v>6.8168491125106812E-2</v>
      </c>
      <c r="F43" s="53">
        <v>9.2920653522014618E-2</v>
      </c>
      <c r="G43" s="53">
        <v>4.0806621313095093E-2</v>
      </c>
      <c r="H43" s="59"/>
      <c r="I43" s="47" t="s">
        <v>293</v>
      </c>
      <c r="J43" s="89">
        <v>0.77191430330276489</v>
      </c>
      <c r="K43" s="53">
        <v>0</v>
      </c>
      <c r="L43" s="53">
        <v>1.3690063953399658</v>
      </c>
      <c r="M43" s="53">
        <v>6.87832897529006E-3</v>
      </c>
      <c r="N43" s="53">
        <v>2.8202984482049942E-2</v>
      </c>
      <c r="O43" s="53">
        <v>0.13302908837795258</v>
      </c>
      <c r="P43" s="1"/>
      <c r="Q43" s="47" t="s">
        <v>293</v>
      </c>
      <c r="R43" s="89">
        <v>2.5200864300131798E-2</v>
      </c>
      <c r="S43" s="53">
        <v>0.20721161365509033</v>
      </c>
      <c r="T43" s="53">
        <v>0.25485220551490784</v>
      </c>
      <c r="U43" s="53">
        <v>0</v>
      </c>
      <c r="V43" s="53">
        <v>2.4736775085330009E-2</v>
      </c>
      <c r="W43" s="53">
        <v>0.15615785121917725</v>
      </c>
    </row>
    <row r="44" spans="1:23" x14ac:dyDescent="0.2">
      <c r="A44" s="1"/>
      <c r="B44" s="1"/>
      <c r="C44" s="1"/>
      <c r="D44" s="1"/>
      <c r="E44" s="1"/>
      <c r="F44" s="1"/>
      <c r="G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">
      <c r="A45" s="194" t="s">
        <v>6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I45" s="194" t="s">
        <v>6</v>
      </c>
      <c r="J45" s="192" t="s">
        <v>277</v>
      </c>
      <c r="K45" s="193"/>
      <c r="L45" s="192" t="s">
        <v>278</v>
      </c>
      <c r="M45" s="193"/>
      <c r="N45" s="192" t="s">
        <v>279</v>
      </c>
      <c r="O45" s="193"/>
      <c r="P45" s="1"/>
      <c r="Q45" s="194" t="s">
        <v>6</v>
      </c>
      <c r="R45" s="192" t="s">
        <v>277</v>
      </c>
      <c r="S45" s="193"/>
      <c r="T45" s="192" t="s">
        <v>278</v>
      </c>
      <c r="U45" s="193"/>
      <c r="V45" s="192" t="s">
        <v>279</v>
      </c>
      <c r="W45" s="193"/>
    </row>
    <row r="46" spans="1:23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I46" s="195"/>
      <c r="J46" s="13" t="s">
        <v>228</v>
      </c>
      <c r="K46" s="56" t="s">
        <v>4</v>
      </c>
      <c r="L46" s="13" t="s">
        <v>228</v>
      </c>
      <c r="M46" s="56" t="s">
        <v>4</v>
      </c>
      <c r="N46" s="13" t="s">
        <v>228</v>
      </c>
      <c r="O46" s="56" t="s">
        <v>4</v>
      </c>
      <c r="P46" s="1"/>
      <c r="Q46" s="195"/>
      <c r="R46" s="13" t="s">
        <v>228</v>
      </c>
      <c r="S46" s="56" t="s">
        <v>4</v>
      </c>
      <c r="T46" s="13" t="s">
        <v>228</v>
      </c>
      <c r="U46" s="56" t="s">
        <v>4</v>
      </c>
      <c r="V46" s="13" t="s">
        <v>228</v>
      </c>
      <c r="W46" s="56" t="s">
        <v>4</v>
      </c>
    </row>
    <row r="47" spans="1:23" x14ac:dyDescent="0.2">
      <c r="A47" s="46" t="s">
        <v>313</v>
      </c>
      <c r="B47" s="67">
        <v>1</v>
      </c>
      <c r="C47" s="54">
        <v>1</v>
      </c>
      <c r="D47" s="54">
        <v>0.999</v>
      </c>
      <c r="E47" s="54">
        <v>0.999</v>
      </c>
      <c r="F47" s="54">
        <v>1</v>
      </c>
      <c r="G47" s="54">
        <v>1</v>
      </c>
      <c r="I47" s="46" t="s">
        <v>313</v>
      </c>
      <c r="J47" s="67">
        <v>0.997</v>
      </c>
      <c r="K47" s="54">
        <v>0.997</v>
      </c>
      <c r="L47" s="54">
        <v>0.997</v>
      </c>
      <c r="M47" s="54">
        <v>0.997</v>
      </c>
      <c r="N47" s="54">
        <v>0.997</v>
      </c>
      <c r="O47" s="54">
        <v>0.997</v>
      </c>
      <c r="P47" s="1"/>
      <c r="Q47" s="46" t="s">
        <v>313</v>
      </c>
      <c r="R47" s="67">
        <v>0.97899999999999998</v>
      </c>
      <c r="S47" s="54">
        <v>0.97899999999999998</v>
      </c>
      <c r="T47" s="54">
        <v>0.996</v>
      </c>
      <c r="U47" s="54">
        <v>0.996</v>
      </c>
      <c r="V47" s="54">
        <v>0.98899999999999999</v>
      </c>
      <c r="W47" s="54">
        <v>0.98899999999999999</v>
      </c>
    </row>
    <row r="48" spans="1:23" x14ac:dyDescent="0.2">
      <c r="A48" s="36" t="s">
        <v>314</v>
      </c>
      <c r="B48" s="110">
        <v>-3.5550000000000002</v>
      </c>
      <c r="C48" s="166">
        <v>-3.5550000000000002</v>
      </c>
      <c r="D48" s="166">
        <v>-3.6</v>
      </c>
      <c r="E48" s="166">
        <v>-3.6</v>
      </c>
      <c r="F48" s="166">
        <v>-3.4169999999999998</v>
      </c>
      <c r="G48" s="166">
        <v>-3.4169999999999998</v>
      </c>
      <c r="I48" s="36" t="s">
        <v>314</v>
      </c>
      <c r="J48" s="110">
        <v>-3.3140000000000001</v>
      </c>
      <c r="K48" s="110">
        <v>-3.3140000000000001</v>
      </c>
      <c r="L48" s="110">
        <v>-3.3140000000000001</v>
      </c>
      <c r="M48" s="110">
        <v>-3.3140000000000001</v>
      </c>
      <c r="N48" s="110">
        <v>-3.3140000000000001</v>
      </c>
      <c r="O48" s="166">
        <v>-3.3140000000000001</v>
      </c>
      <c r="P48" s="1"/>
      <c r="Q48" s="36" t="s">
        <v>314</v>
      </c>
      <c r="R48" s="110">
        <v>-3.4420000000000002</v>
      </c>
      <c r="S48" s="110">
        <v>-3.4420000000000002</v>
      </c>
      <c r="T48" s="110">
        <v>-3.4929999999999999</v>
      </c>
      <c r="U48" s="110">
        <v>-3.4929999999999999</v>
      </c>
      <c r="V48" s="110">
        <v>-3.2290000000000001</v>
      </c>
      <c r="W48" s="166">
        <v>-3.2290000000000001</v>
      </c>
    </row>
    <row r="49" spans="1:29" x14ac:dyDescent="0.2">
      <c r="A49" s="36" t="s">
        <v>301</v>
      </c>
      <c r="B49" s="169">
        <v>29.019823265075683</v>
      </c>
      <c r="C49" s="169">
        <v>29.019823265075683</v>
      </c>
      <c r="D49" s="52">
        <v>29.193071365356445</v>
      </c>
      <c r="E49" s="52">
        <v>29.193071365356445</v>
      </c>
      <c r="F49" s="52">
        <v>27.658033943176271</v>
      </c>
      <c r="G49" s="52">
        <v>27.658033943176271</v>
      </c>
      <c r="I49" s="36" t="s">
        <v>301</v>
      </c>
      <c r="J49" s="169">
        <v>32.534946632385257</v>
      </c>
      <c r="K49" s="52">
        <v>32.534946632385257</v>
      </c>
      <c r="L49" s="52">
        <v>32.534946632385257</v>
      </c>
      <c r="M49" s="52">
        <v>32.534946632385257</v>
      </c>
      <c r="N49" s="52">
        <v>32.534946632385257</v>
      </c>
      <c r="O49" s="52">
        <v>32.534946632385257</v>
      </c>
      <c r="P49" s="1"/>
      <c r="Q49" s="36" t="s">
        <v>301</v>
      </c>
      <c r="R49" s="169">
        <v>32.601103782653809</v>
      </c>
      <c r="S49" s="52">
        <v>32.601103782653809</v>
      </c>
      <c r="T49" s="52">
        <v>32.671944236755373</v>
      </c>
      <c r="U49" s="52">
        <v>32.671944236755373</v>
      </c>
      <c r="V49" s="52">
        <v>28.608221626281736</v>
      </c>
      <c r="W49" s="52">
        <v>28.608221626281736</v>
      </c>
    </row>
    <row r="50" spans="1:29" x14ac:dyDescent="0.2">
      <c r="A50" s="37" t="s">
        <v>300</v>
      </c>
      <c r="B50" s="170">
        <f>10^(-1/B48)-1</f>
        <v>0.91114638014342586</v>
      </c>
      <c r="C50" s="171">
        <f t="shared" ref="C50:G50" si="19">10^(-1/C48)-1</f>
        <v>0.91114638014342586</v>
      </c>
      <c r="D50" s="170">
        <f t="shared" si="19"/>
        <v>0.89573565240637598</v>
      </c>
      <c r="E50" s="170">
        <f t="shared" si="19"/>
        <v>0.89573565240637598</v>
      </c>
      <c r="F50" s="170">
        <f t="shared" si="19"/>
        <v>0.96179839632248743</v>
      </c>
      <c r="G50" s="171">
        <f t="shared" si="19"/>
        <v>0.96179839632248743</v>
      </c>
      <c r="I50" s="37" t="s">
        <v>300</v>
      </c>
      <c r="J50" s="170">
        <f>10^(-1/J48)-1</f>
        <v>1.0033191885170112</v>
      </c>
      <c r="K50" s="170">
        <f t="shared" ref="K50:O50" si="20">10^(-1/K48)-1</f>
        <v>1.0033191885170112</v>
      </c>
      <c r="L50" s="170">
        <f t="shared" si="20"/>
        <v>1.0033191885170112</v>
      </c>
      <c r="M50" s="170">
        <f t="shared" si="20"/>
        <v>1.0033191885170112</v>
      </c>
      <c r="N50" s="170">
        <f t="shared" si="20"/>
        <v>1.0033191885170112</v>
      </c>
      <c r="O50" s="171">
        <f t="shared" si="20"/>
        <v>1.0033191885170112</v>
      </c>
      <c r="P50" s="1"/>
      <c r="Q50" s="37" t="s">
        <v>300</v>
      </c>
      <c r="R50" s="170">
        <f>10^(-1/R48)-1</f>
        <v>0.9522200209064966</v>
      </c>
      <c r="S50" s="170">
        <f t="shared" ref="S50:W50" si="21">10^(-1/S48)-1</f>
        <v>0.9522200209064966</v>
      </c>
      <c r="T50" s="170">
        <f t="shared" si="21"/>
        <v>0.93324483889413701</v>
      </c>
      <c r="U50" s="170">
        <f t="shared" si="21"/>
        <v>0.93324483889413701</v>
      </c>
      <c r="V50" s="170">
        <f t="shared" si="21"/>
        <v>1.0402970589104128</v>
      </c>
      <c r="W50" s="171">
        <f t="shared" si="21"/>
        <v>1.0402970589104128</v>
      </c>
    </row>
    <row r="51" spans="1:29" x14ac:dyDescent="0.2">
      <c r="A51" s="50" t="s">
        <v>5</v>
      </c>
      <c r="B51" s="53">
        <f t="shared" ref="B51:G51" si="22">B56/B53/1.44</f>
        <v>6.974891184539618E-2</v>
      </c>
      <c r="C51" s="53">
        <f t="shared" si="22"/>
        <v>9.0856906902783089E-3</v>
      </c>
      <c r="D51" s="53">
        <f t="shared" si="22"/>
        <v>7.7879425462177271E-2</v>
      </c>
      <c r="E51" s="53">
        <f t="shared" si="22"/>
        <v>9.2265959554870876E-3</v>
      </c>
      <c r="F51" s="53">
        <f t="shared" si="22"/>
        <v>0.10343373581903476</v>
      </c>
      <c r="G51" s="53">
        <f t="shared" si="22"/>
        <v>2.0488020815234251E-2</v>
      </c>
      <c r="I51" s="50" t="s">
        <v>5</v>
      </c>
      <c r="J51" s="53">
        <f t="shared" ref="J51:O51" si="23">J56/J53/1.44</f>
        <v>0.16523548694567441</v>
      </c>
      <c r="K51" s="53">
        <f t="shared" si="23"/>
        <v>1.7750347572800772E-3</v>
      </c>
      <c r="L51" s="53">
        <f t="shared" si="23"/>
        <v>0.16886659207810398</v>
      </c>
      <c r="M51" s="53">
        <f t="shared" si="23"/>
        <v>3.326688085014681E-3</v>
      </c>
      <c r="N51" s="53">
        <f t="shared" si="23"/>
        <v>0.24600294267559827</v>
      </c>
      <c r="O51" s="53">
        <f t="shared" si="23"/>
        <v>2.2219066004815894E-3</v>
      </c>
      <c r="P51" s="1"/>
      <c r="Q51" s="50" t="s">
        <v>5</v>
      </c>
      <c r="R51" s="53">
        <f t="shared" ref="R51:W51" si="24">R56/R53/1.44</f>
        <v>3.6030210939605282E-2</v>
      </c>
      <c r="S51" s="53">
        <f t="shared" si="24"/>
        <v>7.9613029332219407E-3</v>
      </c>
      <c r="T51" s="53">
        <f t="shared" si="24"/>
        <v>4.7068158244789111E-2</v>
      </c>
      <c r="U51" s="53">
        <f t="shared" si="24"/>
        <v>6.2382307698698953E-3</v>
      </c>
      <c r="V51" s="53">
        <f t="shared" si="24"/>
        <v>5.4345380178131772E-2</v>
      </c>
      <c r="W51" s="53">
        <f t="shared" si="24"/>
        <v>1.536742720216856E-3</v>
      </c>
    </row>
    <row r="52" spans="1:29" x14ac:dyDescent="0.2">
      <c r="A52" s="66" t="s">
        <v>302</v>
      </c>
      <c r="B52" s="88">
        <v>22.510238636189722</v>
      </c>
      <c r="C52" s="74">
        <v>22.510238636189722</v>
      </c>
      <c r="D52" s="74">
        <v>22.915325771949085</v>
      </c>
      <c r="E52" s="74">
        <v>22.915325771949085</v>
      </c>
      <c r="F52" s="74">
        <v>21.629654931823733</v>
      </c>
      <c r="G52" s="74">
        <v>21.629654931823733</v>
      </c>
      <c r="I52" s="66" t="s">
        <v>302</v>
      </c>
      <c r="J52" s="88">
        <v>25.964175868204769</v>
      </c>
      <c r="K52" s="74">
        <v>25.964175868204769</v>
      </c>
      <c r="L52" s="74">
        <v>26.95454309654793</v>
      </c>
      <c r="M52" s="74">
        <v>26.95454309654793</v>
      </c>
      <c r="N52" s="74">
        <v>26.034411596494511</v>
      </c>
      <c r="O52" s="74">
        <v>26.034411596494511</v>
      </c>
      <c r="P52" s="1"/>
      <c r="Q52" s="66" t="s">
        <v>302</v>
      </c>
      <c r="R52" s="88">
        <v>26.066799241233287</v>
      </c>
      <c r="S52" s="74">
        <v>26.066799241233287</v>
      </c>
      <c r="T52" s="74">
        <v>26.637135287706521</v>
      </c>
      <c r="U52" s="74">
        <v>26.637135287706521</v>
      </c>
      <c r="V52" s="74">
        <v>22.821201770340338</v>
      </c>
      <c r="W52" s="74">
        <v>22.821201770340338</v>
      </c>
    </row>
    <row r="53" spans="1:29" x14ac:dyDescent="0.2">
      <c r="A53" s="165" t="s">
        <v>209</v>
      </c>
      <c r="B53" s="169">
        <v>67.780815124511719</v>
      </c>
      <c r="C53" s="52">
        <v>67.780815124511719</v>
      </c>
      <c r="D53" s="52">
        <v>55.439361572265625</v>
      </c>
      <c r="E53" s="52">
        <v>55.439361572265625</v>
      </c>
      <c r="F53" s="52">
        <v>58.107406616210938</v>
      </c>
      <c r="G53" s="52">
        <v>58.107406616210938</v>
      </c>
      <c r="I53" s="165" t="s">
        <v>209</v>
      </c>
      <c r="J53" s="169">
        <v>96.101699829101562</v>
      </c>
      <c r="K53" s="52">
        <v>96.101699829101562</v>
      </c>
      <c r="L53" s="52">
        <v>48.293380737304688</v>
      </c>
      <c r="M53" s="52">
        <v>48.293380737304688</v>
      </c>
      <c r="N53" s="52">
        <v>91.524513244628906</v>
      </c>
      <c r="O53" s="52">
        <v>91.524513244628906</v>
      </c>
      <c r="P53" s="1"/>
      <c r="Q53" s="165" t="s">
        <v>209</v>
      </c>
      <c r="R53" s="169">
        <v>79.141342163085938</v>
      </c>
      <c r="S53" s="52">
        <v>79.141342163085938</v>
      </c>
      <c r="T53" s="52">
        <v>53.417861938476562</v>
      </c>
      <c r="U53" s="52">
        <v>53.417861938476562</v>
      </c>
      <c r="V53" s="52">
        <v>61.972908020019531</v>
      </c>
      <c r="W53" s="52">
        <v>61.972908020019531</v>
      </c>
    </row>
    <row r="54" spans="1:29" x14ac:dyDescent="0.2">
      <c r="A54" s="165" t="s">
        <v>304</v>
      </c>
      <c r="B54" s="169">
        <v>0.82527440786361694</v>
      </c>
      <c r="C54" s="52">
        <v>0.82527440786361694</v>
      </c>
      <c r="D54" s="52">
        <v>1.3630763292312622</v>
      </c>
      <c r="E54" s="52">
        <v>1.3630763292312622</v>
      </c>
      <c r="F54" s="52">
        <v>0.62184739112854004</v>
      </c>
      <c r="G54" s="52">
        <v>0.62184739112854004</v>
      </c>
      <c r="I54" s="165" t="s">
        <v>304</v>
      </c>
      <c r="J54" s="169">
        <v>1.0331629514694214</v>
      </c>
      <c r="K54" s="52">
        <v>1.0331629514694214</v>
      </c>
      <c r="L54" s="52">
        <v>0.8320421576499939</v>
      </c>
      <c r="M54" s="52">
        <v>0.8320421576499939</v>
      </c>
      <c r="N54" s="52">
        <v>3.8338446617126465</v>
      </c>
      <c r="O54" s="52">
        <v>3.8338446617126465</v>
      </c>
      <c r="P54" s="1"/>
      <c r="Q54" s="165" t="s">
        <v>304</v>
      </c>
      <c r="R54" s="169">
        <v>9.8827280104160309E-2</v>
      </c>
      <c r="S54" s="52">
        <v>9.8827280104160309E-2</v>
      </c>
      <c r="T54" s="52">
        <v>1.5248878002166748</v>
      </c>
      <c r="U54" s="52">
        <v>1.5248878002166748</v>
      </c>
      <c r="V54" s="52">
        <v>5.1085782051086426</v>
      </c>
      <c r="W54" s="52">
        <v>5.1085782051086426</v>
      </c>
      <c r="Y54" s="1"/>
      <c r="Z54" s="1"/>
      <c r="AA54" s="1"/>
      <c r="AB54" s="1"/>
      <c r="AC54" s="1"/>
    </row>
    <row r="55" spans="1:29" x14ac:dyDescent="0.2">
      <c r="A55" s="168" t="s">
        <v>303</v>
      </c>
      <c r="B55" s="184">
        <v>26.058484389824294</v>
      </c>
      <c r="C55" s="75">
        <v>29.20529747244116</v>
      </c>
      <c r="D55" s="75">
        <v>26.336098940183906</v>
      </c>
      <c r="E55" s="75">
        <v>29.671071390638527</v>
      </c>
      <c r="F55" s="75">
        <v>24.455429521987138</v>
      </c>
      <c r="G55" s="75">
        <v>26.8581347734705</v>
      </c>
      <c r="I55" s="168" t="s">
        <v>303</v>
      </c>
      <c r="J55" s="184">
        <v>28.030568151542276</v>
      </c>
      <c r="K55" s="75">
        <v>34.555491030476219</v>
      </c>
      <c r="L55" s="75">
        <v>28.989649847007964</v>
      </c>
      <c r="M55" s="75">
        <v>34.641781755636309</v>
      </c>
      <c r="N55" s="75">
        <v>27.528022136383779</v>
      </c>
      <c r="O55" s="75">
        <v>34.302548999497638</v>
      </c>
      <c r="P55" s="1"/>
      <c r="Q55" s="168" t="s">
        <v>303</v>
      </c>
      <c r="R55" s="184">
        <v>30.489668401609244</v>
      </c>
      <c r="S55" s="75">
        <v>32.746528101046508</v>
      </c>
      <c r="T55" s="75">
        <v>30.720138976111425</v>
      </c>
      <c r="U55" s="75">
        <v>33.785825505108036</v>
      </c>
      <c r="V55" s="75">
        <v>26.394009147064832</v>
      </c>
      <c r="W55" s="75">
        <v>31.394314123262106</v>
      </c>
      <c r="Y55" s="1"/>
    </row>
    <row r="56" spans="1:29" x14ac:dyDescent="0.2">
      <c r="A56" s="165" t="s">
        <v>315</v>
      </c>
      <c r="B56" s="169">
        <v>6.8077988624572754</v>
      </c>
      <c r="C56" s="52">
        <v>0.88680315017700195</v>
      </c>
      <c r="D56" s="52">
        <v>6.2173233032226562</v>
      </c>
      <c r="E56" s="52">
        <v>0.7365838885307312</v>
      </c>
      <c r="F56" s="52">
        <v>8.6547832489013672</v>
      </c>
      <c r="G56" s="52">
        <v>1.7143282890319824</v>
      </c>
      <c r="I56" s="165" t="s">
        <v>315</v>
      </c>
      <c r="J56" s="169">
        <v>22.866352081298828</v>
      </c>
      <c r="K56" s="52">
        <v>0.24564075469970703</v>
      </c>
      <c r="L56" s="52">
        <v>11.743399620056152</v>
      </c>
      <c r="M56" s="52">
        <v>0.23134610056877136</v>
      </c>
      <c r="N56" s="52">
        <v>32.422031402587891</v>
      </c>
      <c r="O56" s="52">
        <v>0.29283684492111206</v>
      </c>
      <c r="P56" s="1"/>
      <c r="Q56" s="165" t="s">
        <v>315</v>
      </c>
      <c r="R56" s="169">
        <v>4.1061301231384277</v>
      </c>
      <c r="S56" s="52">
        <v>0.90729820728302002</v>
      </c>
      <c r="T56" s="52">
        <v>3.6205637454986572</v>
      </c>
      <c r="U56" s="52">
        <v>0.47985544800758362</v>
      </c>
      <c r="V56" s="52">
        <v>4.8498353958129883</v>
      </c>
      <c r="W56" s="52">
        <v>0.13714043796062469</v>
      </c>
      <c r="Y56" s="1"/>
    </row>
    <row r="57" spans="1:29" x14ac:dyDescent="0.2">
      <c r="A57" s="47" t="s">
        <v>293</v>
      </c>
      <c r="B57" s="89">
        <v>0.79870098829269409</v>
      </c>
      <c r="C57" s="53">
        <v>5.4555725306272507E-2</v>
      </c>
      <c r="D57" s="53">
        <v>4.8724792897701263E-2</v>
      </c>
      <c r="E57" s="53">
        <v>0.158347487449646</v>
      </c>
      <c r="F57" s="53">
        <v>1.0649929046630859</v>
      </c>
      <c r="G57" s="53">
        <v>0.47413316369056702</v>
      </c>
      <c r="I57" s="47" t="s">
        <v>293</v>
      </c>
      <c r="J57" s="89">
        <v>0.74384939670562744</v>
      </c>
      <c r="K57" s="53">
        <v>3.1059013679623604E-2</v>
      </c>
      <c r="L57" s="53">
        <v>2.2928857803344727</v>
      </c>
      <c r="M57" s="53">
        <v>0.11196958273649216</v>
      </c>
      <c r="N57" s="53">
        <v>3.3225674629211426</v>
      </c>
      <c r="O57" s="53">
        <v>0.20568586885929108</v>
      </c>
      <c r="P57" s="1"/>
      <c r="Q57" s="47" t="s">
        <v>293</v>
      </c>
      <c r="R57" s="89">
        <v>0.85031837224960327</v>
      </c>
      <c r="S57" s="53">
        <v>0.19049839675426483</v>
      </c>
      <c r="T57" s="53">
        <v>1.3647110462188721</v>
      </c>
      <c r="U57" s="53">
        <v>0.52582633495330811</v>
      </c>
      <c r="V57" s="53">
        <v>0.49285042285919189</v>
      </c>
      <c r="W57" s="53">
        <v>0.13559211790561676</v>
      </c>
      <c r="Y57" s="1"/>
    </row>
    <row r="58" spans="1:29" x14ac:dyDescent="0.2">
      <c r="A58" s="1"/>
      <c r="B58" s="1"/>
      <c r="C58" s="1"/>
      <c r="D58" s="1"/>
      <c r="E58" s="1"/>
      <c r="F58" s="1"/>
      <c r="G58" s="1"/>
      <c r="H58" s="59"/>
      <c r="I58" s="1"/>
      <c r="J58" s="1"/>
      <c r="K58" s="1"/>
      <c r="L58" s="1"/>
      <c r="M58" s="1"/>
      <c r="N58" s="1"/>
      <c r="O58" s="1"/>
      <c r="P58" s="59"/>
      <c r="Q58" s="1"/>
      <c r="R58" s="1"/>
      <c r="S58" s="1"/>
      <c r="T58" s="1"/>
      <c r="U58" s="1"/>
      <c r="V58" s="1"/>
      <c r="W58" s="1"/>
      <c r="Y58" s="1"/>
    </row>
    <row r="59" spans="1:29" x14ac:dyDescent="0.2">
      <c r="A59" s="194" t="s">
        <v>34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  <c r="H59" s="60"/>
      <c r="I59" s="194" t="s">
        <v>34</v>
      </c>
      <c r="J59" s="192" t="s">
        <v>277</v>
      </c>
      <c r="K59" s="193"/>
      <c r="L59" s="192" t="s">
        <v>278</v>
      </c>
      <c r="M59" s="193"/>
      <c r="N59" s="192" t="s">
        <v>279</v>
      </c>
      <c r="O59" s="193"/>
      <c r="P59" s="60"/>
      <c r="Q59" s="194" t="s">
        <v>34</v>
      </c>
      <c r="R59" s="192" t="s">
        <v>277</v>
      </c>
      <c r="S59" s="193"/>
      <c r="T59" s="192" t="s">
        <v>278</v>
      </c>
      <c r="U59" s="193"/>
      <c r="V59" s="192" t="s">
        <v>279</v>
      </c>
      <c r="W59" s="193"/>
      <c r="Y59" s="1"/>
    </row>
    <row r="60" spans="1:29" x14ac:dyDescent="0.2">
      <c r="A60" s="195"/>
      <c r="B60" s="13" t="s">
        <v>228</v>
      </c>
      <c r="C60" s="56" t="s">
        <v>4</v>
      </c>
      <c r="D60" s="13" t="s">
        <v>228</v>
      </c>
      <c r="E60" s="56" t="s">
        <v>4</v>
      </c>
      <c r="F60" s="13" t="s">
        <v>228</v>
      </c>
      <c r="G60" s="56" t="s">
        <v>4</v>
      </c>
      <c r="H60" s="61"/>
      <c r="I60" s="195"/>
      <c r="J60" s="13" t="s">
        <v>228</v>
      </c>
      <c r="K60" s="56" t="s">
        <v>4</v>
      </c>
      <c r="L60" s="13" t="s">
        <v>228</v>
      </c>
      <c r="M60" s="56" t="s">
        <v>4</v>
      </c>
      <c r="N60" s="13" t="s">
        <v>228</v>
      </c>
      <c r="O60" s="56" t="s">
        <v>4</v>
      </c>
      <c r="P60" s="61"/>
      <c r="Q60" s="195"/>
      <c r="R60" s="13" t="s">
        <v>228</v>
      </c>
      <c r="S60" s="56" t="s">
        <v>4</v>
      </c>
      <c r="T60" s="13" t="s">
        <v>228</v>
      </c>
      <c r="U60" s="56" t="s">
        <v>4</v>
      </c>
      <c r="V60" s="13" t="s">
        <v>228</v>
      </c>
      <c r="W60" s="56" t="s">
        <v>4</v>
      </c>
      <c r="Y60" s="1"/>
    </row>
    <row r="61" spans="1:29" x14ac:dyDescent="0.2">
      <c r="A61" s="46" t="s">
        <v>313</v>
      </c>
      <c r="B61" s="67">
        <v>0.999</v>
      </c>
      <c r="C61" s="54">
        <v>0.999</v>
      </c>
      <c r="D61" s="54">
        <v>0.999</v>
      </c>
      <c r="E61" s="54">
        <v>0.999</v>
      </c>
      <c r="F61" s="54">
        <v>0.999</v>
      </c>
      <c r="G61" s="54">
        <v>0.999</v>
      </c>
      <c r="I61" s="46" t="s">
        <v>313</v>
      </c>
      <c r="J61" s="67">
        <v>0.997</v>
      </c>
      <c r="K61" s="54">
        <v>0.997</v>
      </c>
      <c r="L61" s="54">
        <v>0.997</v>
      </c>
      <c r="M61" s="54">
        <v>0.997</v>
      </c>
      <c r="N61" s="54">
        <v>0.997</v>
      </c>
      <c r="O61" s="54">
        <v>0.997</v>
      </c>
      <c r="P61" s="1"/>
      <c r="Q61" s="46" t="s">
        <v>313</v>
      </c>
      <c r="R61" s="67">
        <v>0.998</v>
      </c>
      <c r="S61" s="54">
        <v>0.998</v>
      </c>
      <c r="T61" s="54">
        <v>0.998</v>
      </c>
      <c r="U61" s="54">
        <v>0.998</v>
      </c>
      <c r="V61" s="54">
        <v>0.998</v>
      </c>
      <c r="W61" s="54">
        <v>0.998</v>
      </c>
      <c r="Y61" s="1"/>
    </row>
    <row r="62" spans="1:29" x14ac:dyDescent="0.2">
      <c r="A62" s="36" t="s">
        <v>314</v>
      </c>
      <c r="B62" s="110">
        <v>-3.476</v>
      </c>
      <c r="C62" s="166">
        <v>-3.476</v>
      </c>
      <c r="D62" s="166">
        <v>-3.476</v>
      </c>
      <c r="E62" s="166">
        <v>-3.476</v>
      </c>
      <c r="F62" s="166">
        <v>-3.476</v>
      </c>
      <c r="G62" s="166">
        <v>-3.476</v>
      </c>
      <c r="I62" s="36" t="s">
        <v>314</v>
      </c>
      <c r="J62" s="110">
        <v>-3.3140000000000001</v>
      </c>
      <c r="K62" s="110">
        <v>-3.3140000000000001</v>
      </c>
      <c r="L62" s="110">
        <v>-3.3140000000000001</v>
      </c>
      <c r="M62" s="110">
        <v>-3.3140000000000001</v>
      </c>
      <c r="N62" s="110">
        <v>-3.3140000000000001</v>
      </c>
      <c r="O62" s="166">
        <v>-3.3140000000000001</v>
      </c>
      <c r="P62" s="1"/>
      <c r="Q62" s="36" t="s">
        <v>314</v>
      </c>
      <c r="R62" s="110">
        <v>-3.6640000000000001</v>
      </c>
      <c r="S62" s="166">
        <v>-3.6640000000000001</v>
      </c>
      <c r="T62" s="166">
        <v>-3.6640000000000001</v>
      </c>
      <c r="U62" s="166">
        <v>-3.6640000000000001</v>
      </c>
      <c r="V62" s="166">
        <v>-3.6640000000000001</v>
      </c>
      <c r="W62" s="166">
        <v>-3.6640000000000001</v>
      </c>
    </row>
    <row r="63" spans="1:29" x14ac:dyDescent="0.2">
      <c r="A63" s="36" t="s">
        <v>301</v>
      </c>
      <c r="B63" s="169">
        <v>29.193715667724611</v>
      </c>
      <c r="C63" s="169">
        <v>29.193715667724611</v>
      </c>
      <c r="D63" s="52">
        <v>29.193715667724611</v>
      </c>
      <c r="E63" s="52">
        <v>29.193715667724611</v>
      </c>
      <c r="F63" s="52">
        <v>29.193715667724611</v>
      </c>
      <c r="G63" s="52">
        <v>29.193715667724611</v>
      </c>
      <c r="I63" s="36" t="s">
        <v>301</v>
      </c>
      <c r="J63" s="169">
        <v>32.534946632385257</v>
      </c>
      <c r="K63" s="52">
        <v>32.534946632385257</v>
      </c>
      <c r="L63" s="52">
        <v>32.534946632385257</v>
      </c>
      <c r="M63" s="52">
        <v>32.534946632385257</v>
      </c>
      <c r="N63" s="52">
        <v>32.534946632385257</v>
      </c>
      <c r="O63" s="52">
        <v>32.534946632385257</v>
      </c>
      <c r="P63" s="1"/>
      <c r="Q63" s="36" t="s">
        <v>301</v>
      </c>
      <c r="R63" s="169">
        <v>33.564453315734866</v>
      </c>
      <c r="S63" s="169">
        <v>33.564453315734866</v>
      </c>
      <c r="T63" s="52">
        <v>33.564453315734866</v>
      </c>
      <c r="U63" s="52">
        <v>33.564453315734866</v>
      </c>
      <c r="V63" s="52">
        <v>33.564453315734866</v>
      </c>
      <c r="W63" s="52">
        <v>33.564453315734866</v>
      </c>
    </row>
    <row r="64" spans="1:29" x14ac:dyDescent="0.2">
      <c r="A64" s="37" t="s">
        <v>300</v>
      </c>
      <c r="B64" s="170">
        <f t="shared" ref="B64:G64" si="25">10^(-1/B62)-1</f>
        <v>0.9394875519433894</v>
      </c>
      <c r="C64" s="171">
        <f t="shared" si="25"/>
        <v>0.9394875519433894</v>
      </c>
      <c r="D64" s="170">
        <f t="shared" si="25"/>
        <v>0.9394875519433894</v>
      </c>
      <c r="E64" s="170">
        <f t="shared" si="25"/>
        <v>0.9394875519433894</v>
      </c>
      <c r="F64" s="170">
        <f t="shared" si="25"/>
        <v>0.9394875519433894</v>
      </c>
      <c r="G64" s="171">
        <f t="shared" si="25"/>
        <v>0.9394875519433894</v>
      </c>
      <c r="I64" s="37" t="s">
        <v>300</v>
      </c>
      <c r="J64" s="170">
        <f>10^(-1/J62)-1</f>
        <v>1.0033191885170112</v>
      </c>
      <c r="K64" s="170">
        <f t="shared" ref="K64:O64" si="26">10^(-1/K62)-1</f>
        <v>1.0033191885170112</v>
      </c>
      <c r="L64" s="170">
        <f t="shared" si="26"/>
        <v>1.0033191885170112</v>
      </c>
      <c r="M64" s="170">
        <f t="shared" si="26"/>
        <v>1.0033191885170112</v>
      </c>
      <c r="N64" s="170">
        <f t="shared" si="26"/>
        <v>1.0033191885170112</v>
      </c>
      <c r="O64" s="171">
        <f t="shared" si="26"/>
        <v>1.0033191885170112</v>
      </c>
      <c r="P64" s="1"/>
      <c r="Q64" s="37" t="s">
        <v>300</v>
      </c>
      <c r="R64" s="170">
        <f t="shared" ref="R64:W64" si="27">10^(-1/R62)-1</f>
        <v>0.87467403465087967</v>
      </c>
      <c r="S64" s="171">
        <f t="shared" si="27"/>
        <v>0.87467403465087967</v>
      </c>
      <c r="T64" s="170">
        <f t="shared" si="27"/>
        <v>0.87467403465087967</v>
      </c>
      <c r="U64" s="170">
        <f t="shared" si="27"/>
        <v>0.87467403465087967</v>
      </c>
      <c r="V64" s="170">
        <f t="shared" si="27"/>
        <v>0.87467403465087967</v>
      </c>
      <c r="W64" s="171">
        <f t="shared" si="27"/>
        <v>0.87467403465087967</v>
      </c>
    </row>
    <row r="65" spans="1:23" x14ac:dyDescent="0.2">
      <c r="A65" s="50" t="s">
        <v>5</v>
      </c>
      <c r="B65" s="53">
        <f t="shared" ref="B65:G65" si="28">B70/B67/1.44</f>
        <v>4.5222067619318684E-2</v>
      </c>
      <c r="C65" s="53">
        <f t="shared" si="28"/>
        <v>1.7570311053717817E-3</v>
      </c>
      <c r="D65" s="53">
        <f t="shared" si="28"/>
        <v>4.6979698125651725E-2</v>
      </c>
      <c r="E65" s="53">
        <f t="shared" si="28"/>
        <v>4.2210025774199545E-3</v>
      </c>
      <c r="F65" s="53">
        <f t="shared" si="28"/>
        <v>5.2722172495117008E-2</v>
      </c>
      <c r="G65" s="53">
        <f t="shared" si="28"/>
        <v>7.2259872214828396E-3</v>
      </c>
      <c r="I65" s="50" t="s">
        <v>5</v>
      </c>
      <c r="J65" s="52">
        <f t="shared" ref="J65:O65" si="29">J70/J67/1.44</f>
        <v>0.18399542365176114</v>
      </c>
      <c r="K65" s="52">
        <f t="shared" si="29"/>
        <v>2.0965363235371901E-3</v>
      </c>
      <c r="L65" s="83">
        <f t="shared" si="29"/>
        <v>0.18679773017619872</v>
      </c>
      <c r="M65" s="52">
        <f t="shared" si="29"/>
        <v>4.4538506744715572E-3</v>
      </c>
      <c r="N65" s="52">
        <f t="shared" si="29"/>
        <v>0.23376459743671979</v>
      </c>
      <c r="O65" s="52">
        <f t="shared" si="29"/>
        <v>8.1752910789937312E-3</v>
      </c>
      <c r="P65" s="1"/>
      <c r="Q65" s="50" t="s">
        <v>5</v>
      </c>
      <c r="R65" s="53">
        <f t="shared" ref="R65:W65" si="30">R70/R67/1.44</f>
        <v>3.4269714460445092E-2</v>
      </c>
      <c r="S65" s="53">
        <f t="shared" si="30"/>
        <v>6.5405889645147181E-3</v>
      </c>
      <c r="T65" s="53">
        <f t="shared" si="30"/>
        <v>3.611538571337225E-2</v>
      </c>
      <c r="U65" s="53">
        <f t="shared" si="30"/>
        <v>7.7700188149793219E-3</v>
      </c>
      <c r="V65" s="53">
        <f t="shared" si="30"/>
        <v>4.9674310615202756E-2</v>
      </c>
      <c r="W65" s="53">
        <f t="shared" si="30"/>
        <v>6.2034724897201471E-3</v>
      </c>
    </row>
    <row r="66" spans="1:23" x14ac:dyDescent="0.2">
      <c r="A66" s="66" t="s">
        <v>302</v>
      </c>
      <c r="B66" s="88">
        <v>22.716411026228791</v>
      </c>
      <c r="C66" s="74">
        <v>22.716411026228791</v>
      </c>
      <c r="D66" s="74">
        <v>22.884458071515375</v>
      </c>
      <c r="E66" s="74">
        <v>22.884458071515375</v>
      </c>
      <c r="F66" s="74">
        <v>23.508555402518489</v>
      </c>
      <c r="G66" s="74">
        <v>23.508555402518489</v>
      </c>
      <c r="I66" s="66" t="s">
        <v>302</v>
      </c>
      <c r="J66" s="88">
        <v>26.894528158285574</v>
      </c>
      <c r="K66" s="74">
        <v>26.894528158285574</v>
      </c>
      <c r="L66" s="74">
        <v>26.989506205110477</v>
      </c>
      <c r="M66" s="74">
        <v>26.989506205110477</v>
      </c>
      <c r="N66" s="74">
        <v>27.662148410757485</v>
      </c>
      <c r="O66" s="74">
        <v>27.662148410757485</v>
      </c>
      <c r="P66" s="1"/>
      <c r="Q66" s="66" t="s">
        <v>302</v>
      </c>
      <c r="R66" s="88">
        <v>27.174137931384895</v>
      </c>
      <c r="S66" s="74">
        <v>27.174137931384895</v>
      </c>
      <c r="T66" s="74">
        <v>26.972026854691176</v>
      </c>
      <c r="U66" s="74">
        <v>26.972026854691176</v>
      </c>
      <c r="V66" s="74">
        <v>27.882946450856128</v>
      </c>
      <c r="W66" s="74">
        <v>27.882946450856128</v>
      </c>
    </row>
    <row r="67" spans="1:23" x14ac:dyDescent="0.2">
      <c r="A67" s="165" t="s">
        <v>209</v>
      </c>
      <c r="B67" s="169">
        <v>73.019073486328125</v>
      </c>
      <c r="C67" s="52">
        <v>73.019073486328125</v>
      </c>
      <c r="D67" s="52">
        <v>65.326797485351562</v>
      </c>
      <c r="E67" s="52">
        <v>65.326797485351562</v>
      </c>
      <c r="F67" s="52">
        <v>43.206260681152344</v>
      </c>
      <c r="G67" s="52">
        <v>43.206260681152344</v>
      </c>
      <c r="I67" s="165" t="s">
        <v>209</v>
      </c>
      <c r="J67" s="169">
        <v>50.349727630615234</v>
      </c>
      <c r="K67" s="52">
        <v>50.349727630615234</v>
      </c>
      <c r="L67" s="52">
        <v>47.134346008300781</v>
      </c>
      <c r="M67" s="52">
        <v>47.134346008300781</v>
      </c>
      <c r="N67" s="52">
        <v>29.537082672119141</v>
      </c>
      <c r="O67" s="52">
        <v>29.537082672119141</v>
      </c>
      <c r="P67" s="1"/>
      <c r="Q67" s="165" t="s">
        <v>209</v>
      </c>
      <c r="R67" s="169">
        <v>55.473007202148438</v>
      </c>
      <c r="S67" s="52">
        <v>55.473007202148438</v>
      </c>
      <c r="T67" s="52">
        <v>62.985855102539062</v>
      </c>
      <c r="U67" s="52">
        <v>62.985855102539062</v>
      </c>
      <c r="V67" s="52">
        <v>35.532814025878906</v>
      </c>
      <c r="W67" s="52">
        <v>35.532814025878906</v>
      </c>
    </row>
    <row r="68" spans="1:23" x14ac:dyDescent="0.2">
      <c r="A68" s="165" t="s">
        <v>304</v>
      </c>
      <c r="B68" s="169">
        <v>2.8154094219207764</v>
      </c>
      <c r="C68" s="52">
        <v>2.8154094219207764</v>
      </c>
      <c r="D68" s="52">
        <v>5.3423347473144531</v>
      </c>
      <c r="E68" s="52">
        <v>5.3423347473144531</v>
      </c>
      <c r="F68" s="52">
        <v>0.42608103156089783</v>
      </c>
      <c r="G68" s="52">
        <v>0.42608103156089783</v>
      </c>
      <c r="H68" s="1"/>
      <c r="I68" s="165" t="s">
        <v>304</v>
      </c>
      <c r="J68" s="169">
        <v>2.93707299232483</v>
      </c>
      <c r="K68" s="52">
        <v>2.9370729923248291</v>
      </c>
      <c r="L68" s="52">
        <v>2.5116608142852783</v>
      </c>
      <c r="M68" s="52">
        <v>2.5116608142852783</v>
      </c>
      <c r="N68" s="52">
        <v>1.4079501628875732</v>
      </c>
      <c r="O68" s="52">
        <v>1.4079501628875732</v>
      </c>
      <c r="P68" s="1"/>
      <c r="Q68" s="165" t="s">
        <v>304</v>
      </c>
      <c r="R68" s="169">
        <v>2.4550614356994629</v>
      </c>
      <c r="S68" s="52">
        <v>2.4550614356994629</v>
      </c>
      <c r="T68" s="52">
        <v>1.0175018310546875</v>
      </c>
      <c r="U68" s="52">
        <v>1.0175018310546875</v>
      </c>
      <c r="V68" s="52">
        <v>1.9379187822341919</v>
      </c>
      <c r="W68" s="52">
        <v>1.9379187822341919</v>
      </c>
    </row>
    <row r="69" spans="1:23" x14ac:dyDescent="0.2">
      <c r="A69" s="168" t="s">
        <v>303</v>
      </c>
      <c r="B69" s="184">
        <v>26.839944961010819</v>
      </c>
      <c r="C69" s="75">
        <v>31.743089635369238</v>
      </c>
      <c r="D69" s="75">
        <v>26.9504301179003</v>
      </c>
      <c r="E69" s="75">
        <v>30.588045363109771</v>
      </c>
      <c r="F69" s="75">
        <v>27.400438677185633</v>
      </c>
      <c r="G69" s="75">
        <v>30.400560750261704</v>
      </c>
      <c r="H69" s="12"/>
      <c r="I69" s="168" t="s">
        <v>303</v>
      </c>
      <c r="J69" s="184">
        <v>28.806144390766722</v>
      </c>
      <c r="K69" s="75">
        <v>35.246255935133874</v>
      </c>
      <c r="L69" s="75">
        <v>28.879367441437093</v>
      </c>
      <c r="M69" s="75">
        <v>34.256782954828196</v>
      </c>
      <c r="N69" s="75">
        <v>29.229202367851645</v>
      </c>
      <c r="O69" s="75">
        <v>34.055299425817111</v>
      </c>
      <c r="P69" s="1"/>
      <c r="Q69" s="168" t="s">
        <v>303</v>
      </c>
      <c r="R69" s="184">
        <v>31.961985740197527</v>
      </c>
      <c r="S69" s="75">
        <v>34.597477595301115</v>
      </c>
      <c r="T69" s="75">
        <v>31.676402252178555</v>
      </c>
      <c r="U69" s="75">
        <v>34.121280217563857</v>
      </c>
      <c r="V69" s="75">
        <v>32.080079186388843</v>
      </c>
      <c r="W69" s="75">
        <v>35.390492150505153</v>
      </c>
    </row>
    <row r="70" spans="1:23" x14ac:dyDescent="0.2">
      <c r="A70" s="165" t="s">
        <v>315</v>
      </c>
      <c r="B70" s="169">
        <v>4.7549858093261719</v>
      </c>
      <c r="C70" s="52">
        <v>0.1847473680973053</v>
      </c>
      <c r="D70" s="52">
        <v>4.419407844543457</v>
      </c>
      <c r="E70" s="52">
        <v>0.3970721960067749</v>
      </c>
      <c r="F70" s="52">
        <v>3.2802162170410156</v>
      </c>
      <c r="G70" s="52">
        <v>0.44957935810089111</v>
      </c>
      <c r="H70" s="58"/>
      <c r="I70" s="165" t="s">
        <v>315</v>
      </c>
      <c r="J70" s="169">
        <v>13.34033203125</v>
      </c>
      <c r="K70" s="52">
        <v>0.15200644731521606</v>
      </c>
      <c r="L70" s="52">
        <v>12.678607940673828</v>
      </c>
      <c r="M70" s="52">
        <v>0.30229824781417847</v>
      </c>
      <c r="N70" s="52">
        <v>9.9428029060363805</v>
      </c>
      <c r="O70" s="52">
        <v>0.34772291779518127</v>
      </c>
      <c r="P70" s="1"/>
      <c r="Q70" s="165" t="s">
        <v>315</v>
      </c>
      <c r="R70" s="169">
        <v>2.7375035285949707</v>
      </c>
      <c r="S70" s="52">
        <v>0.52246963977813721</v>
      </c>
      <c r="T70" s="52">
        <v>3.2756521701812744</v>
      </c>
      <c r="U70" s="52">
        <v>0.70473784208297729</v>
      </c>
      <c r="V70" s="52">
        <v>2.5416979789733887</v>
      </c>
      <c r="W70" s="52">
        <v>0.31741464138031006</v>
      </c>
    </row>
    <row r="71" spans="1:23" x14ac:dyDescent="0.2">
      <c r="A71" s="47" t="s">
        <v>293</v>
      </c>
      <c r="B71" s="89">
        <v>0.10830964893102646</v>
      </c>
      <c r="C71" s="53">
        <v>4.717633593827486E-3</v>
      </c>
      <c r="D71" s="53">
        <v>0.24494871497154236</v>
      </c>
      <c r="E71" s="53">
        <v>3.9934266358613968E-2</v>
      </c>
      <c r="F71" s="53">
        <v>4.5375127345323563E-2</v>
      </c>
      <c r="G71" s="53">
        <v>2.0192934200167656E-2</v>
      </c>
      <c r="H71" s="59"/>
      <c r="I71" s="47" t="s">
        <v>293</v>
      </c>
      <c r="J71" s="89">
        <v>0.68409258127212524</v>
      </c>
      <c r="K71" s="53">
        <v>4.2557775974273682E-2</v>
      </c>
      <c r="L71" s="53">
        <v>1.217288613319397</v>
      </c>
      <c r="M71" s="53">
        <v>0.12520115077495575</v>
      </c>
      <c r="N71" s="53">
        <v>6.0185701586306095E-3</v>
      </c>
      <c r="O71" s="53">
        <v>0.16862078011035919</v>
      </c>
      <c r="P71" s="1"/>
      <c r="Q71" s="47" t="s">
        <v>293</v>
      </c>
      <c r="R71" s="89">
        <v>0.2530626654624939</v>
      </c>
      <c r="S71" s="53">
        <v>0.1051936000585556</v>
      </c>
      <c r="T71" s="53">
        <v>1.9149495363235474</v>
      </c>
      <c r="U71" s="53">
        <v>5.9874404221773148E-2</v>
      </c>
      <c r="V71" s="53">
        <v>0.86354005336761475</v>
      </c>
      <c r="W71" s="53">
        <v>0</v>
      </c>
    </row>
    <row r="72" spans="1:23" x14ac:dyDescent="0.2">
      <c r="A72" s="1"/>
      <c r="B72" s="1"/>
      <c r="C72" s="1"/>
      <c r="D72" s="1"/>
      <c r="E72" s="1"/>
      <c r="F72" s="1"/>
      <c r="G72" s="1"/>
      <c r="H72" s="59"/>
      <c r="I72" s="1"/>
      <c r="J72" s="1"/>
      <c r="K72" s="1"/>
      <c r="L72" s="1"/>
      <c r="M72" s="1"/>
      <c r="N72" s="1"/>
      <c r="O72" s="1"/>
      <c r="P72" s="59"/>
      <c r="Q72" s="1"/>
      <c r="R72" s="1"/>
      <c r="S72" s="1"/>
      <c r="T72" s="1"/>
      <c r="U72" s="1"/>
      <c r="V72" s="1"/>
      <c r="W72" s="1"/>
    </row>
    <row r="73" spans="1:23" x14ac:dyDescent="0.2">
      <c r="A73" s="194" t="s">
        <v>35</v>
      </c>
      <c r="B73" s="192" t="s">
        <v>277</v>
      </c>
      <c r="C73" s="193"/>
      <c r="D73" s="192" t="s">
        <v>278</v>
      </c>
      <c r="E73" s="193"/>
      <c r="F73" s="192" t="s">
        <v>279</v>
      </c>
      <c r="G73" s="193"/>
      <c r="H73" s="60"/>
      <c r="I73" s="194" t="s">
        <v>35</v>
      </c>
      <c r="J73" s="192" t="s">
        <v>277</v>
      </c>
      <c r="K73" s="193"/>
      <c r="L73" s="192" t="s">
        <v>278</v>
      </c>
      <c r="M73" s="193"/>
      <c r="N73" s="192" t="s">
        <v>279</v>
      </c>
      <c r="O73" s="193"/>
      <c r="P73" s="60"/>
      <c r="Q73" s="194" t="s">
        <v>35</v>
      </c>
      <c r="R73" s="192" t="s">
        <v>277</v>
      </c>
      <c r="S73" s="193"/>
      <c r="T73" s="192" t="s">
        <v>278</v>
      </c>
      <c r="U73" s="193"/>
      <c r="V73" s="192" t="s">
        <v>279</v>
      </c>
      <c r="W73" s="193"/>
    </row>
    <row r="74" spans="1:23" x14ac:dyDescent="0.2">
      <c r="A74" s="195"/>
      <c r="B74" s="13" t="s">
        <v>228</v>
      </c>
      <c r="C74" s="56" t="s">
        <v>4</v>
      </c>
      <c r="D74" s="13" t="s">
        <v>228</v>
      </c>
      <c r="E74" s="56" t="s">
        <v>4</v>
      </c>
      <c r="F74" s="13" t="s">
        <v>228</v>
      </c>
      <c r="G74" s="56" t="s">
        <v>4</v>
      </c>
      <c r="H74" s="61"/>
      <c r="I74" s="195"/>
      <c r="J74" s="13" t="s">
        <v>228</v>
      </c>
      <c r="K74" s="56" t="s">
        <v>4</v>
      </c>
      <c r="L74" s="13" t="s">
        <v>228</v>
      </c>
      <c r="M74" s="56" t="s">
        <v>4</v>
      </c>
      <c r="N74" s="13" t="s">
        <v>228</v>
      </c>
      <c r="O74" s="56" t="s">
        <v>4</v>
      </c>
      <c r="P74" s="61"/>
      <c r="Q74" s="195"/>
      <c r="R74" s="13" t="s">
        <v>228</v>
      </c>
      <c r="S74" s="56" t="s">
        <v>4</v>
      </c>
      <c r="T74" s="13" t="s">
        <v>228</v>
      </c>
      <c r="U74" s="56" t="s">
        <v>4</v>
      </c>
      <c r="V74" s="13" t="s">
        <v>228</v>
      </c>
      <c r="W74" s="56" t="s">
        <v>4</v>
      </c>
    </row>
    <row r="75" spans="1:23" x14ac:dyDescent="0.2">
      <c r="A75" s="46" t="s">
        <v>313</v>
      </c>
      <c r="B75" s="67">
        <v>0.998</v>
      </c>
      <c r="C75" s="54">
        <v>0.998</v>
      </c>
      <c r="D75" s="54">
        <v>0.998</v>
      </c>
      <c r="E75" s="54">
        <v>0.998</v>
      </c>
      <c r="F75" s="54">
        <v>0.998</v>
      </c>
      <c r="G75" s="54">
        <v>0.998</v>
      </c>
      <c r="I75" s="46" t="s">
        <v>313</v>
      </c>
      <c r="J75" s="67">
        <v>0.999</v>
      </c>
      <c r="K75" s="54">
        <v>0.999</v>
      </c>
      <c r="L75" s="54">
        <v>0.999</v>
      </c>
      <c r="M75" s="54">
        <v>0.999</v>
      </c>
      <c r="N75" s="54">
        <v>0.999</v>
      </c>
      <c r="O75" s="54">
        <v>0.999</v>
      </c>
      <c r="P75" s="1"/>
      <c r="Q75" s="46" t="s">
        <v>313</v>
      </c>
      <c r="R75" s="67">
        <v>0.998</v>
      </c>
      <c r="S75" s="54">
        <v>0.998</v>
      </c>
      <c r="T75" s="54">
        <v>0.998</v>
      </c>
      <c r="U75" s="54">
        <v>0.998</v>
      </c>
      <c r="V75" s="54">
        <v>0.998</v>
      </c>
      <c r="W75" s="54">
        <v>0.998</v>
      </c>
    </row>
    <row r="76" spans="1:23" x14ac:dyDescent="0.2">
      <c r="A76" s="36" t="s">
        <v>314</v>
      </c>
      <c r="B76" s="110">
        <v>-3.4140000000000001</v>
      </c>
      <c r="C76" s="166">
        <v>-3.4140000000000001</v>
      </c>
      <c r="D76" s="166">
        <v>-3.4140000000000001</v>
      </c>
      <c r="E76" s="166">
        <v>-3.4140000000000001</v>
      </c>
      <c r="F76" s="166">
        <v>-3.4140000000000001</v>
      </c>
      <c r="G76" s="166">
        <v>-3.4140000000000001</v>
      </c>
      <c r="I76" s="36" t="s">
        <v>314</v>
      </c>
      <c r="J76" s="110">
        <v>-3.3290000000000002</v>
      </c>
      <c r="K76" s="110">
        <v>-3.3290000000000002</v>
      </c>
      <c r="L76" s="110">
        <v>-3.3290000000000002</v>
      </c>
      <c r="M76" s="110">
        <v>-3.3290000000000002</v>
      </c>
      <c r="N76" s="110">
        <v>-3.3290000000000002</v>
      </c>
      <c r="O76" s="166">
        <v>-3.3290000000000002</v>
      </c>
      <c r="P76" s="1"/>
      <c r="Q76" s="36" t="s">
        <v>314</v>
      </c>
      <c r="R76" s="110">
        <v>-3.4039999999999999</v>
      </c>
      <c r="S76" s="166">
        <v>-3.4039999999999999</v>
      </c>
      <c r="T76" s="166">
        <v>-3.4039999999999999</v>
      </c>
      <c r="U76" s="166">
        <v>-3.4039999999999999</v>
      </c>
      <c r="V76" s="166">
        <v>-3.4039999999999999</v>
      </c>
      <c r="W76" s="166">
        <v>-3.4039999999999999</v>
      </c>
    </row>
    <row r="77" spans="1:23" x14ac:dyDescent="0.2">
      <c r="A77" s="36" t="s">
        <v>301</v>
      </c>
      <c r="B77" s="169">
        <v>28.999914169311523</v>
      </c>
      <c r="C77" s="169">
        <v>28.999914169311523</v>
      </c>
      <c r="D77" s="52">
        <v>28.999914169311523</v>
      </c>
      <c r="E77" s="52">
        <v>28.999914169311523</v>
      </c>
      <c r="F77" s="52">
        <v>28.999914169311523</v>
      </c>
      <c r="G77" s="52">
        <v>28.999914169311523</v>
      </c>
      <c r="I77" s="36" t="s">
        <v>301</v>
      </c>
      <c r="J77" s="169">
        <v>30.756715037231448</v>
      </c>
      <c r="K77" s="52">
        <v>30.756715037231448</v>
      </c>
      <c r="L77" s="52">
        <v>30.756715037231448</v>
      </c>
      <c r="M77" s="52">
        <v>30.756715037231448</v>
      </c>
      <c r="N77" s="52">
        <v>30.756715037231448</v>
      </c>
      <c r="O77" s="52">
        <v>30.756715037231448</v>
      </c>
      <c r="P77" s="1"/>
      <c r="Q77" s="36" t="s">
        <v>301</v>
      </c>
      <c r="R77" s="169">
        <v>31.539743804931639</v>
      </c>
      <c r="S77" s="169">
        <v>31.539743804931639</v>
      </c>
      <c r="T77" s="52">
        <v>31.539743804931639</v>
      </c>
      <c r="U77" s="52">
        <v>31.539743804931639</v>
      </c>
      <c r="V77" s="52">
        <v>31.539743804931639</v>
      </c>
      <c r="W77" s="52">
        <v>31.539743804931639</v>
      </c>
    </row>
    <row r="78" spans="1:23" x14ac:dyDescent="0.2">
      <c r="A78" s="37" t="s">
        <v>300</v>
      </c>
      <c r="B78" s="170">
        <f t="shared" ref="B78:G78" si="31">10^(-1/B76)-1</f>
        <v>0.96296041046068148</v>
      </c>
      <c r="C78" s="171">
        <f t="shared" si="31"/>
        <v>0.96296041046068148</v>
      </c>
      <c r="D78" s="170">
        <f t="shared" si="31"/>
        <v>0.96296041046068148</v>
      </c>
      <c r="E78" s="170">
        <f t="shared" si="31"/>
        <v>0.96296041046068148</v>
      </c>
      <c r="F78" s="170">
        <f t="shared" si="31"/>
        <v>0.96296041046068148</v>
      </c>
      <c r="G78" s="171">
        <f t="shared" si="31"/>
        <v>0.96296041046068148</v>
      </c>
      <c r="I78" s="37" t="s">
        <v>300</v>
      </c>
      <c r="J78" s="170">
        <f t="shared" ref="J78:O78" si="32">10^(-1/J76)-1</f>
        <v>0.99705721602999864</v>
      </c>
      <c r="K78" s="170">
        <f t="shared" si="32"/>
        <v>0.99705721602999864</v>
      </c>
      <c r="L78" s="170">
        <f t="shared" si="32"/>
        <v>0.99705721602999864</v>
      </c>
      <c r="M78" s="170">
        <f t="shared" si="32"/>
        <v>0.99705721602999864</v>
      </c>
      <c r="N78" s="170">
        <f t="shared" si="32"/>
        <v>0.99705721602999864</v>
      </c>
      <c r="O78" s="171">
        <f t="shared" si="32"/>
        <v>0.99705721602999864</v>
      </c>
      <c r="P78" s="1"/>
      <c r="Q78" s="37" t="s">
        <v>300</v>
      </c>
      <c r="R78" s="170">
        <f t="shared" ref="R78:W78" si="33">10^(-1/R76)-1</f>
        <v>0.96685359041316676</v>
      </c>
      <c r="S78" s="171">
        <f t="shared" si="33"/>
        <v>0.96685359041316676</v>
      </c>
      <c r="T78" s="170">
        <f t="shared" si="33"/>
        <v>0.96685359041316676</v>
      </c>
      <c r="U78" s="170">
        <f t="shared" si="33"/>
        <v>0.96685359041316676</v>
      </c>
      <c r="V78" s="170">
        <f t="shared" si="33"/>
        <v>0.96685359041316676</v>
      </c>
      <c r="W78" s="171">
        <f t="shared" si="33"/>
        <v>0.96685359041316676</v>
      </c>
    </row>
    <row r="79" spans="1:23" x14ac:dyDescent="0.2">
      <c r="A79" s="50" t="s">
        <v>5</v>
      </c>
      <c r="B79" s="53">
        <f t="shared" ref="B79:G79" si="34">B84/B81/1.44</f>
        <v>3.4827622682994053E-2</v>
      </c>
      <c r="C79" s="53">
        <f t="shared" si="34"/>
        <v>9.7022098856231311E-4</v>
      </c>
      <c r="D79" s="53">
        <f t="shared" si="34"/>
        <v>4.2100744191968631E-2</v>
      </c>
      <c r="E79" s="53">
        <f t="shared" si="34"/>
        <v>1.3719230790890755E-3</v>
      </c>
      <c r="F79" s="53">
        <f t="shared" si="34"/>
        <v>4.779613575194603E-2</v>
      </c>
      <c r="G79" s="53">
        <f t="shared" si="34"/>
        <v>6.9638938265584663E-4</v>
      </c>
      <c r="I79" s="50" t="s">
        <v>5</v>
      </c>
      <c r="J79" s="52">
        <f t="shared" ref="J79:O79" si="35">J84/J81/1.44</f>
        <v>0.20291800192720841</v>
      </c>
      <c r="K79" s="52">
        <f t="shared" si="35"/>
        <v>9.2530878658875406E-3</v>
      </c>
      <c r="L79" s="83">
        <f t="shared" si="35"/>
        <v>0.25492799094284474</v>
      </c>
      <c r="M79" s="52">
        <f t="shared" si="35"/>
        <v>0</v>
      </c>
      <c r="N79" s="52">
        <f t="shared" si="35"/>
        <v>0.22061381256470514</v>
      </c>
      <c r="O79" s="52">
        <f t="shared" si="35"/>
        <v>5.5528884816301045E-3</v>
      </c>
      <c r="P79" s="1"/>
      <c r="Q79" s="50" t="s">
        <v>5</v>
      </c>
      <c r="R79" s="53">
        <f t="shared" ref="R79:W79" si="36">R84/R81/1.44</f>
        <v>2.7434526897705935E-2</v>
      </c>
      <c r="S79" s="53">
        <f t="shared" si="36"/>
        <v>1.7399739097754861E-2</v>
      </c>
      <c r="T79" s="53">
        <f t="shared" si="36"/>
        <v>4.0116006203881997E-2</v>
      </c>
      <c r="U79" s="53">
        <f t="shared" si="36"/>
        <v>5.2333732024297463E-4</v>
      </c>
      <c r="V79" s="53">
        <f t="shared" si="36"/>
        <v>2.7860029822883839E-2</v>
      </c>
      <c r="W79" s="53">
        <f t="shared" si="36"/>
        <v>2.9841561769333746E-3</v>
      </c>
    </row>
    <row r="80" spans="1:23" x14ac:dyDescent="0.2">
      <c r="A80" s="66" t="s">
        <v>302</v>
      </c>
      <c r="B80" s="88">
        <v>23.261102024193171</v>
      </c>
      <c r="C80" s="74">
        <v>23.261102024193171</v>
      </c>
      <c r="D80" s="74">
        <v>23.62189263034665</v>
      </c>
      <c r="E80" s="74">
        <v>23.62189263034665</v>
      </c>
      <c r="F80" s="74">
        <v>23.389662998577776</v>
      </c>
      <c r="G80" s="74">
        <v>23.389662998577776</v>
      </c>
      <c r="I80" s="66" t="s">
        <v>302</v>
      </c>
      <c r="J80" s="88">
        <v>25.656861449678285</v>
      </c>
      <c r="K80" s="74">
        <v>25.656861449678285</v>
      </c>
      <c r="L80" s="74">
        <v>26.48504014824676</v>
      </c>
      <c r="M80" s="74">
        <v>26.48504014824676</v>
      </c>
      <c r="N80" s="74">
        <v>26.199262747799377</v>
      </c>
      <c r="O80" s="74">
        <v>26.199262747799377</v>
      </c>
      <c r="P80" s="1"/>
      <c r="Q80" s="66" t="s">
        <v>302</v>
      </c>
      <c r="R80" s="88">
        <v>25.804814708709358</v>
      </c>
      <c r="S80" s="74">
        <v>25.804814708709358</v>
      </c>
      <c r="T80" s="74">
        <v>26.391791960625035</v>
      </c>
      <c r="U80" s="74">
        <v>26.391791960625035</v>
      </c>
      <c r="V80" s="74">
        <v>26.373936893825491</v>
      </c>
      <c r="W80" s="74">
        <v>26.373936893825491</v>
      </c>
    </row>
    <row r="81" spans="1:23" x14ac:dyDescent="0.2">
      <c r="A81" s="165" t="s">
        <v>209</v>
      </c>
      <c r="B81" s="169">
        <v>47.969402313232422</v>
      </c>
      <c r="C81" s="52">
        <v>47.969402313232422</v>
      </c>
      <c r="D81" s="52">
        <v>37.608375549316406</v>
      </c>
      <c r="E81" s="52">
        <v>37.608375549316406</v>
      </c>
      <c r="F81" s="52">
        <v>43.985275268554688</v>
      </c>
      <c r="G81" s="52">
        <v>43.985275268554688</v>
      </c>
      <c r="I81" s="165" t="s">
        <v>209</v>
      </c>
      <c r="J81" s="169">
        <v>34.036712646484375</v>
      </c>
      <c r="K81" s="52">
        <v>34.036712646484375</v>
      </c>
      <c r="L81" s="52">
        <v>19.194225311279297</v>
      </c>
      <c r="M81" s="52">
        <v>19.194225311279297</v>
      </c>
      <c r="N81" s="52">
        <v>23.389202117919922</v>
      </c>
      <c r="O81" s="52">
        <v>23.389202117919922</v>
      </c>
      <c r="P81" s="1"/>
      <c r="Q81" s="165" t="s">
        <v>209</v>
      </c>
      <c r="R81" s="169">
        <v>48.39068603515625</v>
      </c>
      <c r="S81" s="52">
        <v>48.39068603515625</v>
      </c>
      <c r="T81" s="52">
        <v>32.533012390136719</v>
      </c>
      <c r="U81" s="52">
        <v>32.533012390136719</v>
      </c>
      <c r="V81" s="52">
        <v>32.928321838378906</v>
      </c>
      <c r="W81" s="52">
        <v>32.928321838378906</v>
      </c>
    </row>
    <row r="82" spans="1:23" x14ac:dyDescent="0.2">
      <c r="A82" s="165" t="s">
        <v>304</v>
      </c>
      <c r="B82" s="169">
        <v>4.6037521362304688</v>
      </c>
      <c r="C82" s="52">
        <v>4.6037521362304688</v>
      </c>
      <c r="D82" s="52">
        <v>0.54914981126785278</v>
      </c>
      <c r="E82" s="52">
        <v>0.54914981126785278</v>
      </c>
      <c r="F82" s="52">
        <v>0.23479503393173218</v>
      </c>
      <c r="G82" s="52">
        <v>0.23479503393173218</v>
      </c>
      <c r="H82" s="1"/>
      <c r="I82" s="165" t="s">
        <v>304</v>
      </c>
      <c r="J82" s="169">
        <v>2.5526747703552246</v>
      </c>
      <c r="K82" s="52">
        <v>2.5526747703552246</v>
      </c>
      <c r="L82" s="52">
        <v>0.50449037551879883</v>
      </c>
      <c r="M82" s="52">
        <v>0.50449037551879883</v>
      </c>
      <c r="N82" s="52">
        <v>3.2247693538665771</v>
      </c>
      <c r="O82" s="52">
        <v>3.2247693538665771</v>
      </c>
      <c r="P82" s="1"/>
      <c r="Q82" s="165" t="s">
        <v>304</v>
      </c>
      <c r="R82" s="169">
        <v>0.10958719998598099</v>
      </c>
      <c r="S82" s="52">
        <v>0.10958719998598099</v>
      </c>
      <c r="T82" s="52">
        <v>2.945033073425293</v>
      </c>
      <c r="U82" s="52">
        <v>2.945033073425293</v>
      </c>
      <c r="V82" s="52">
        <v>6.5418853759765625</v>
      </c>
      <c r="W82" s="52">
        <v>6.5418853759765625</v>
      </c>
    </row>
    <row r="83" spans="1:23" x14ac:dyDescent="0.2">
      <c r="A83" s="168" t="s">
        <v>303</v>
      </c>
      <c r="B83" s="184">
        <v>27.698324518052047</v>
      </c>
      <c r="C83" s="75">
        <v>33.00727602456589</v>
      </c>
      <c r="D83" s="75">
        <v>27.777917798366435</v>
      </c>
      <c r="E83" s="75">
        <v>32.854399274683836</v>
      </c>
      <c r="F83" s="75">
        <v>27.357566479316748</v>
      </c>
      <c r="G83" s="75">
        <v>33.627516240772067</v>
      </c>
      <c r="H83" s="12"/>
      <c r="I83" s="168" t="s">
        <v>303</v>
      </c>
      <c r="J83" s="184">
        <v>27.435602511665735</v>
      </c>
      <c r="K83" s="75">
        <v>31.899904335199647</v>
      </c>
      <c r="L83" s="75">
        <v>27.933887476779642</v>
      </c>
      <c r="M83" s="75" t="s">
        <v>316</v>
      </c>
      <c r="N83" s="75">
        <v>27.85712075330494</v>
      </c>
      <c r="O83" s="75">
        <v>33.180570421582409</v>
      </c>
      <c r="P83" s="1"/>
      <c r="Q83" s="168" t="s">
        <v>303</v>
      </c>
      <c r="R83" s="184">
        <v>30.581784179746137</v>
      </c>
      <c r="S83" s="75">
        <v>31.254941311400149</v>
      </c>
      <c r="T83" s="75">
        <v>30.607032621442684</v>
      </c>
      <c r="U83" s="75">
        <v>37.021993109416798</v>
      </c>
      <c r="V83" s="75">
        <v>31.128153682691593</v>
      </c>
      <c r="W83" s="75">
        <v>34.430578420115467</v>
      </c>
    </row>
    <row r="84" spans="1:23" x14ac:dyDescent="0.2">
      <c r="A84" s="165" t="s">
        <v>315</v>
      </c>
      <c r="B84" s="169">
        <v>2.4057507514953613</v>
      </c>
      <c r="C84" s="52">
        <v>6.701892614364624E-2</v>
      </c>
      <c r="D84" s="52">
        <v>2.280010461807251</v>
      </c>
      <c r="E84" s="52">
        <v>7.42979496717453E-2</v>
      </c>
      <c r="F84" s="52">
        <v>3.0273497104644775</v>
      </c>
      <c r="G84" s="52">
        <v>4.4108465313911438E-2</v>
      </c>
      <c r="H84" s="58"/>
      <c r="I84" s="165" t="s">
        <v>315</v>
      </c>
      <c r="J84" s="169">
        <v>9.9455928802490234</v>
      </c>
      <c r="K84" s="52">
        <v>0.45352035760879517</v>
      </c>
      <c r="L84" s="52">
        <v>7.0461292266845703</v>
      </c>
      <c r="M84" s="52">
        <v>0</v>
      </c>
      <c r="N84" s="52">
        <v>7.4303727149963379</v>
      </c>
      <c r="O84" s="52">
        <v>0.18702378869056702</v>
      </c>
      <c r="P84" s="1"/>
      <c r="Q84" s="165" t="s">
        <v>315</v>
      </c>
      <c r="R84" s="169">
        <v>1.9117088317871094</v>
      </c>
      <c r="S84" s="52">
        <v>1.2124588489532471</v>
      </c>
      <c r="T84" s="52">
        <v>1.8793361186981201</v>
      </c>
      <c r="U84" s="52">
        <v>2.4517064914107323E-2</v>
      </c>
      <c r="V84" s="52">
        <v>1.3210330009460449</v>
      </c>
      <c r="W84" s="52">
        <v>0.14149908721446991</v>
      </c>
    </row>
    <row r="85" spans="1:23" x14ac:dyDescent="0.2">
      <c r="A85" s="47" t="s">
        <v>293</v>
      </c>
      <c r="B85" s="89">
        <v>3.3922649919986725E-2</v>
      </c>
      <c r="C85" s="53">
        <v>4.2223557829856873E-3</v>
      </c>
      <c r="D85" s="53">
        <v>0.11616143584251404</v>
      </c>
      <c r="E85" s="53">
        <v>1.0136385448276997E-2</v>
      </c>
      <c r="F85" s="53">
        <v>0.38416919112205505</v>
      </c>
      <c r="G85" s="53">
        <v>1.0339888744056225E-2</v>
      </c>
      <c r="H85" s="59"/>
      <c r="I85" s="47" t="s">
        <v>293</v>
      </c>
      <c r="J85" s="89">
        <v>0.27651840448379517</v>
      </c>
      <c r="K85" s="53">
        <v>0.14995148777961731</v>
      </c>
      <c r="L85" s="53">
        <v>0.50848788022994995</v>
      </c>
      <c r="M85" s="53">
        <v>0</v>
      </c>
      <c r="N85" s="53">
        <v>0.65387630462646484</v>
      </c>
      <c r="O85" s="53">
        <v>6.2557026743888855E-2</v>
      </c>
      <c r="P85" s="1"/>
      <c r="Q85" s="47" t="s">
        <v>293</v>
      </c>
      <c r="R85" s="89">
        <v>0.15872907638549805</v>
      </c>
      <c r="S85" s="53">
        <v>0</v>
      </c>
      <c r="T85" s="53">
        <v>0.48838159441947937</v>
      </c>
      <c r="U85" s="53">
        <v>0</v>
      </c>
      <c r="V85" s="53">
        <v>7.1826323866844177E-2</v>
      </c>
      <c r="W85" s="53">
        <v>0</v>
      </c>
    </row>
    <row r="86" spans="1:23" x14ac:dyDescent="0.2">
      <c r="A86" s="1"/>
      <c r="B86" s="1"/>
      <c r="C86" s="1"/>
      <c r="D86" s="1"/>
      <c r="E86" s="1"/>
      <c r="F86" s="1"/>
      <c r="G86" s="1"/>
      <c r="H86" s="59"/>
      <c r="I86" s="1"/>
      <c r="J86" s="1"/>
      <c r="K86" s="1"/>
      <c r="L86" s="1"/>
      <c r="M86" s="1"/>
      <c r="N86" s="1"/>
      <c r="O86" s="1"/>
      <c r="P86" s="59"/>
      <c r="Q86" s="1"/>
      <c r="R86" s="1"/>
      <c r="S86" s="1"/>
      <c r="T86" s="1"/>
      <c r="U86" s="1"/>
      <c r="V86" s="1"/>
      <c r="W86" s="1"/>
    </row>
    <row r="87" spans="1:23" x14ac:dyDescent="0.2">
      <c r="A87" s="194" t="s">
        <v>36</v>
      </c>
      <c r="B87" s="192" t="s">
        <v>277</v>
      </c>
      <c r="C87" s="193"/>
      <c r="D87" s="192" t="s">
        <v>278</v>
      </c>
      <c r="E87" s="193"/>
      <c r="F87" s="192" t="s">
        <v>279</v>
      </c>
      <c r="G87" s="193"/>
      <c r="H87" s="60"/>
      <c r="I87" s="194" t="s">
        <v>36</v>
      </c>
      <c r="J87" s="192" t="s">
        <v>277</v>
      </c>
      <c r="K87" s="193"/>
      <c r="L87" s="192" t="s">
        <v>278</v>
      </c>
      <c r="M87" s="193"/>
      <c r="N87" s="192" t="s">
        <v>279</v>
      </c>
      <c r="O87" s="193"/>
      <c r="P87" s="60"/>
      <c r="Q87" s="194" t="s">
        <v>36</v>
      </c>
      <c r="R87" s="192" t="s">
        <v>277</v>
      </c>
      <c r="S87" s="193"/>
      <c r="T87" s="192" t="s">
        <v>278</v>
      </c>
      <c r="U87" s="193"/>
      <c r="V87" s="192" t="s">
        <v>279</v>
      </c>
      <c r="W87" s="193"/>
    </row>
    <row r="88" spans="1:23" x14ac:dyDescent="0.2">
      <c r="A88" s="195"/>
      <c r="B88" s="13" t="s">
        <v>228</v>
      </c>
      <c r="C88" s="56" t="s">
        <v>4</v>
      </c>
      <c r="D88" s="13" t="s">
        <v>228</v>
      </c>
      <c r="E88" s="56" t="s">
        <v>4</v>
      </c>
      <c r="F88" s="13" t="s">
        <v>228</v>
      </c>
      <c r="G88" s="56" t="s">
        <v>4</v>
      </c>
      <c r="H88" s="61"/>
      <c r="I88" s="195"/>
      <c r="J88" s="13" t="s">
        <v>228</v>
      </c>
      <c r="K88" s="56" t="s">
        <v>4</v>
      </c>
      <c r="L88" s="13" t="s">
        <v>228</v>
      </c>
      <c r="M88" s="56" t="s">
        <v>4</v>
      </c>
      <c r="N88" s="13" t="s">
        <v>228</v>
      </c>
      <c r="O88" s="56" t="s">
        <v>4</v>
      </c>
      <c r="P88" s="61"/>
      <c r="Q88" s="195"/>
      <c r="R88" s="13" t="s">
        <v>228</v>
      </c>
      <c r="S88" s="56" t="s">
        <v>4</v>
      </c>
      <c r="T88" s="13" t="s">
        <v>228</v>
      </c>
      <c r="U88" s="56" t="s">
        <v>4</v>
      </c>
      <c r="V88" s="13" t="s">
        <v>228</v>
      </c>
      <c r="W88" s="56" t="s">
        <v>4</v>
      </c>
    </row>
    <row r="89" spans="1:23" x14ac:dyDescent="0.2">
      <c r="A89" s="46" t="s">
        <v>205</v>
      </c>
      <c r="B89" s="67">
        <v>0.997</v>
      </c>
      <c r="C89" s="54">
        <v>0.997</v>
      </c>
      <c r="D89" s="54">
        <v>0.997</v>
      </c>
      <c r="E89" s="54">
        <v>0.997</v>
      </c>
      <c r="F89" s="54">
        <v>0.997</v>
      </c>
      <c r="G89" s="54">
        <v>0.997</v>
      </c>
      <c r="I89" s="46" t="s">
        <v>205</v>
      </c>
      <c r="J89" s="54">
        <v>0.997</v>
      </c>
      <c r="K89" s="54">
        <v>0.997</v>
      </c>
      <c r="L89" s="54">
        <v>0.997</v>
      </c>
      <c r="M89" s="54">
        <v>0.997</v>
      </c>
      <c r="N89" s="54">
        <v>0.997</v>
      </c>
      <c r="O89" s="54">
        <v>0.997</v>
      </c>
      <c r="P89" s="1"/>
      <c r="Q89" s="46" t="s">
        <v>313</v>
      </c>
      <c r="R89" s="54">
        <v>0.99299999999999999</v>
      </c>
      <c r="S89" s="54">
        <v>0.99299999999999999</v>
      </c>
      <c r="T89" s="54">
        <v>0.99299999999999999</v>
      </c>
      <c r="U89" s="54">
        <v>0.99299999999999999</v>
      </c>
      <c r="V89" s="54">
        <v>0.99299999999999999</v>
      </c>
      <c r="W89" s="54">
        <v>0.99299999999999999</v>
      </c>
    </row>
    <row r="90" spans="1:23" x14ac:dyDescent="0.2">
      <c r="A90" s="36" t="s">
        <v>204</v>
      </c>
      <c r="B90" s="110">
        <v>-3.3820000000000001</v>
      </c>
      <c r="C90" s="110">
        <v>-3.3820000000000001</v>
      </c>
      <c r="D90" s="110">
        <v>-3.3820000000000001</v>
      </c>
      <c r="E90" s="110">
        <v>-3.3820000000000001</v>
      </c>
      <c r="F90" s="110">
        <v>-3.3820000000000001</v>
      </c>
      <c r="G90" s="110">
        <v>-3.3820000000000001</v>
      </c>
      <c r="I90" s="36" t="s">
        <v>204</v>
      </c>
      <c r="J90" s="166">
        <v>-3.35</v>
      </c>
      <c r="K90" s="166">
        <v>-3.35</v>
      </c>
      <c r="L90" s="166">
        <v>-3.35</v>
      </c>
      <c r="M90" s="166">
        <v>-3.35</v>
      </c>
      <c r="N90" s="166">
        <v>-3.35</v>
      </c>
      <c r="O90" s="166">
        <v>-3.35</v>
      </c>
      <c r="P90" s="1"/>
      <c r="Q90" s="36" t="s">
        <v>314</v>
      </c>
      <c r="R90" s="166">
        <v>-3.1749999999999998</v>
      </c>
      <c r="S90" s="166">
        <v>-3.1749999999999998</v>
      </c>
      <c r="T90" s="166">
        <v>-3.1749999999999998</v>
      </c>
      <c r="U90" s="166">
        <v>-3.1749999999999998</v>
      </c>
      <c r="V90" s="166">
        <v>-3.1749999999999998</v>
      </c>
      <c r="W90" s="166">
        <v>-3.1749999999999998</v>
      </c>
    </row>
    <row r="91" spans="1:23" x14ac:dyDescent="0.2">
      <c r="A91" s="36" t="s">
        <v>301</v>
      </c>
      <c r="B91" s="169">
        <v>27.607646560668947</v>
      </c>
      <c r="C91" s="52">
        <v>27.607646560668947</v>
      </c>
      <c r="D91" s="52">
        <v>27.607646560668947</v>
      </c>
      <c r="E91" s="52">
        <v>27.607646560668947</v>
      </c>
      <c r="F91" s="52">
        <v>27.607646560668947</v>
      </c>
      <c r="G91" s="52">
        <v>27.607646560668947</v>
      </c>
      <c r="I91" s="36" t="s">
        <v>301</v>
      </c>
      <c r="J91" s="52">
        <v>29.530353546142592</v>
      </c>
      <c r="K91" s="52">
        <v>29.530353546142592</v>
      </c>
      <c r="L91" s="52">
        <v>29.530353546142592</v>
      </c>
      <c r="M91" s="52">
        <v>29.530353546142592</v>
      </c>
      <c r="N91" s="52">
        <v>29.530353546142592</v>
      </c>
      <c r="O91" s="52">
        <v>29.530353546142592</v>
      </c>
      <c r="P91" s="1"/>
      <c r="Q91" s="36" t="s">
        <v>301</v>
      </c>
      <c r="R91" s="52">
        <v>30.705679702758786</v>
      </c>
      <c r="S91" s="52">
        <v>30.705679702758786</v>
      </c>
      <c r="T91" s="52">
        <v>30.705679702758786</v>
      </c>
      <c r="U91" s="52">
        <v>30.705679702758786</v>
      </c>
      <c r="V91" s="52">
        <v>30.705679702758786</v>
      </c>
      <c r="W91" s="52">
        <v>30.705679702758786</v>
      </c>
    </row>
    <row r="92" spans="1:23" x14ac:dyDescent="0.2">
      <c r="A92" s="37" t="s">
        <v>300</v>
      </c>
      <c r="B92" s="170">
        <f t="shared" ref="B92:G92" si="37">10^(-1/B90)-1</f>
        <v>0.97552726442114879</v>
      </c>
      <c r="C92" s="170">
        <f t="shared" si="37"/>
        <v>0.97552726442114879</v>
      </c>
      <c r="D92" s="170">
        <f t="shared" si="37"/>
        <v>0.97552726442114879</v>
      </c>
      <c r="E92" s="170">
        <f t="shared" si="37"/>
        <v>0.97552726442114879</v>
      </c>
      <c r="F92" s="170">
        <f t="shared" si="37"/>
        <v>0.97552726442114879</v>
      </c>
      <c r="G92" s="171">
        <f t="shared" si="37"/>
        <v>0.97552726442114879</v>
      </c>
      <c r="I92" s="37" t="s">
        <v>300</v>
      </c>
      <c r="J92" s="170">
        <f t="shared" ref="J92:O92" si="38">10^(-1/J90)-1</f>
        <v>0.98841697800835604</v>
      </c>
      <c r="K92" s="170">
        <f t="shared" si="38"/>
        <v>0.98841697800835604</v>
      </c>
      <c r="L92" s="170">
        <f t="shared" si="38"/>
        <v>0.98841697800835604</v>
      </c>
      <c r="M92" s="171">
        <f t="shared" si="38"/>
        <v>0.98841697800835604</v>
      </c>
      <c r="N92" s="170">
        <f t="shared" si="38"/>
        <v>0.98841697800835604</v>
      </c>
      <c r="O92" s="171">
        <f t="shared" si="38"/>
        <v>0.98841697800835604</v>
      </c>
      <c r="P92" s="1"/>
      <c r="Q92" s="37" t="s">
        <v>300</v>
      </c>
      <c r="R92" s="170">
        <f t="shared" ref="R92:W92" si="39">10^(-1/R90)-1</f>
        <v>1.0651929314796278</v>
      </c>
      <c r="S92" s="170">
        <f t="shared" si="39"/>
        <v>1.0651929314796278</v>
      </c>
      <c r="T92" s="170">
        <f t="shared" si="39"/>
        <v>1.0651929314796278</v>
      </c>
      <c r="U92" s="171">
        <f t="shared" si="39"/>
        <v>1.0651929314796278</v>
      </c>
      <c r="V92" s="170">
        <f t="shared" si="39"/>
        <v>1.0651929314796278</v>
      </c>
      <c r="W92" s="171">
        <f t="shared" si="39"/>
        <v>1.0651929314796278</v>
      </c>
    </row>
    <row r="93" spans="1:23" x14ac:dyDescent="0.2">
      <c r="A93" s="50" t="s">
        <v>5</v>
      </c>
      <c r="B93" s="53">
        <f t="shared" ref="B93:G93" si="40">B98/B95/0.36</f>
        <v>6.4505206406629406E-2</v>
      </c>
      <c r="C93" s="53">
        <f t="shared" si="40"/>
        <v>4.0527259775272034E-3</v>
      </c>
      <c r="D93" s="53">
        <f t="shared" si="40"/>
        <v>9.1376029070259532E-2</v>
      </c>
      <c r="E93" s="53">
        <f t="shared" si="40"/>
        <v>8.6894264919717152E-3</v>
      </c>
      <c r="F93" s="53">
        <f t="shared" si="40"/>
        <v>5.3803115268170734E-2</v>
      </c>
      <c r="G93" s="53">
        <f t="shared" si="40"/>
        <v>8.7040757283460817E-3</v>
      </c>
      <c r="H93" s="61"/>
      <c r="I93" s="50" t="s">
        <v>5</v>
      </c>
      <c r="J93" s="53">
        <f t="shared" ref="J93:O93" si="41">J98/J95/0.36</f>
        <v>0.27003472456592259</v>
      </c>
      <c r="K93" s="53">
        <f t="shared" si="41"/>
        <v>8.0244295255996138E-3</v>
      </c>
      <c r="L93" s="53">
        <f t="shared" si="41"/>
        <v>0.23072475208965224</v>
      </c>
      <c r="M93" s="53">
        <f t="shared" si="41"/>
        <v>2.566431607511137E-3</v>
      </c>
      <c r="N93" s="53">
        <f t="shared" si="41"/>
        <v>0.22746801288004909</v>
      </c>
      <c r="O93" s="53">
        <f t="shared" si="41"/>
        <v>5.6911758569211639E-3</v>
      </c>
      <c r="P93" s="61"/>
      <c r="Q93" s="50" t="s">
        <v>5</v>
      </c>
      <c r="R93" s="53">
        <f t="shared" ref="R93:W93" si="42">R98/R95/0.36</f>
        <v>2.5949123478133541E-2</v>
      </c>
      <c r="S93" s="53">
        <f t="shared" si="42"/>
        <v>4.0691195339760807E-3</v>
      </c>
      <c r="T93" s="53">
        <f t="shared" si="42"/>
        <v>5.5137395846309639E-2</v>
      </c>
      <c r="U93" s="53">
        <f t="shared" si="42"/>
        <v>6.6941498693471385E-3</v>
      </c>
      <c r="V93" s="53">
        <f t="shared" si="42"/>
        <v>2.7043164125682879E-2</v>
      </c>
      <c r="W93" s="53">
        <f t="shared" si="42"/>
        <v>1.7616277433153439E-3</v>
      </c>
    </row>
    <row r="94" spans="1:23" x14ac:dyDescent="0.2">
      <c r="A94" s="66" t="s">
        <v>308</v>
      </c>
      <c r="B94" s="88">
        <v>20.786814082518418</v>
      </c>
      <c r="C94" s="74">
        <v>20.786814082518418</v>
      </c>
      <c r="D94" s="74">
        <v>20.849900889628117</v>
      </c>
      <c r="E94" s="74">
        <v>20.849900889628117</v>
      </c>
      <c r="F94" s="74">
        <v>21.281597226469032</v>
      </c>
      <c r="G94" s="74">
        <v>21.281597226469032</v>
      </c>
      <c r="I94" s="66" t="s">
        <v>308</v>
      </c>
      <c r="J94" s="88">
        <v>22.853087805212223</v>
      </c>
      <c r="K94" s="74">
        <v>22.853087805212223</v>
      </c>
      <c r="L94" s="74">
        <v>22.559495241489138</v>
      </c>
      <c r="M94" s="74">
        <v>22.559495241489138</v>
      </c>
      <c r="N94" s="74">
        <v>23.134356105311898</v>
      </c>
      <c r="O94" s="74">
        <v>23.134356105311898</v>
      </c>
      <c r="P94" s="1"/>
      <c r="Q94" s="66" t="s">
        <v>308</v>
      </c>
      <c r="R94" s="88">
        <v>24.054379165670479</v>
      </c>
      <c r="S94" s="74">
        <v>24.054379165670479</v>
      </c>
      <c r="T94" s="74">
        <v>24.271169168830834</v>
      </c>
      <c r="U94" s="74">
        <v>24.271169168830834</v>
      </c>
      <c r="V94" s="74">
        <v>24.563883107590033</v>
      </c>
      <c r="W94" s="74">
        <v>24.563883107590033</v>
      </c>
    </row>
    <row r="95" spans="1:23" x14ac:dyDescent="0.2">
      <c r="A95" s="165" t="s">
        <v>208</v>
      </c>
      <c r="B95" s="169">
        <v>103.9451904296875</v>
      </c>
      <c r="C95" s="52">
        <v>103.9451904296875</v>
      </c>
      <c r="D95" s="52">
        <v>99.575088500976562</v>
      </c>
      <c r="E95" s="52">
        <v>99.575088500976562</v>
      </c>
      <c r="F95" s="52">
        <v>74.21734619140625</v>
      </c>
      <c r="G95" s="52">
        <v>74.21734619140625</v>
      </c>
      <c r="I95" s="165" t="s">
        <v>208</v>
      </c>
      <c r="J95" s="169">
        <v>98.449531555175781</v>
      </c>
      <c r="K95" s="52">
        <v>98.449531555175781</v>
      </c>
      <c r="L95" s="52">
        <v>120.46287536621094</v>
      </c>
      <c r="M95" s="52">
        <v>120.46287536621094</v>
      </c>
      <c r="N95" s="52">
        <v>81.143356323242188</v>
      </c>
      <c r="O95" s="52">
        <v>81.143356323242188</v>
      </c>
      <c r="P95" s="1"/>
      <c r="Q95" s="165" t="s">
        <v>208</v>
      </c>
      <c r="R95" s="169">
        <v>124.42218017578125</v>
      </c>
      <c r="S95" s="52">
        <v>124.42218017578125</v>
      </c>
      <c r="T95" s="52">
        <v>106.32061767578125</v>
      </c>
      <c r="U95" s="52">
        <v>106.32061767578125</v>
      </c>
      <c r="V95" s="52">
        <v>85.985282897949219</v>
      </c>
      <c r="W95" s="52">
        <v>85.985282897949219</v>
      </c>
    </row>
    <row r="96" spans="1:23" x14ac:dyDescent="0.2">
      <c r="A96" s="165" t="s">
        <v>312</v>
      </c>
      <c r="B96" s="169">
        <v>0.5349804162979126</v>
      </c>
      <c r="C96" s="52">
        <v>0.5349804162979126</v>
      </c>
      <c r="D96" s="52">
        <v>1.4677245616912842</v>
      </c>
      <c r="E96" s="52">
        <v>1.4677245616912842</v>
      </c>
      <c r="F96" s="52">
        <v>0.7401660680770874</v>
      </c>
      <c r="G96" s="52">
        <v>0.7401660680770874</v>
      </c>
      <c r="H96" s="1"/>
      <c r="I96" s="165" t="s">
        <v>312</v>
      </c>
      <c r="J96" s="169">
        <v>7.784508228302002</v>
      </c>
      <c r="K96" s="52">
        <v>7.784508228302002</v>
      </c>
      <c r="L96" s="52">
        <v>17.236827850341797</v>
      </c>
      <c r="M96" s="52">
        <v>17.236827850341797</v>
      </c>
      <c r="N96" s="52">
        <v>3.2908530235290527</v>
      </c>
      <c r="O96" s="52">
        <v>3.2908530235290527</v>
      </c>
      <c r="P96" s="1"/>
      <c r="Q96" s="165" t="s">
        <v>312</v>
      </c>
      <c r="R96" s="169">
        <v>2.8418762683868408</v>
      </c>
      <c r="S96" s="52">
        <v>2.8418762683868408</v>
      </c>
      <c r="T96" s="52">
        <v>3.4585933685302734</v>
      </c>
      <c r="U96" s="52">
        <v>3.4585933685302734</v>
      </c>
      <c r="V96" s="52">
        <v>0.28888055682182312</v>
      </c>
      <c r="W96" s="52">
        <v>0.28888055682182312</v>
      </c>
    </row>
    <row r="97" spans="1:23" x14ac:dyDescent="0.2">
      <c r="A97" s="168" t="s">
        <v>303</v>
      </c>
      <c r="B97" s="184">
        <v>26.313349515332202</v>
      </c>
      <c r="C97" s="75">
        <v>30.377997858597556</v>
      </c>
      <c r="D97" s="75">
        <v>25.864951057736334</v>
      </c>
      <c r="E97" s="75">
        <v>29.320817885618592</v>
      </c>
      <c r="F97" s="75">
        <v>27.074591465667357</v>
      </c>
      <c r="G97" s="75">
        <v>29.750040129789422</v>
      </c>
      <c r="H97" s="12"/>
      <c r="I97" s="168" t="s">
        <v>303</v>
      </c>
      <c r="J97" s="184">
        <v>26.244218717508232</v>
      </c>
      <c r="K97" s="75">
        <v>31.359686967450187</v>
      </c>
      <c r="L97" s="75">
        <v>26.179516334064491</v>
      </c>
      <c r="M97" s="75">
        <v>32.7246273846769</v>
      </c>
      <c r="N97" s="75">
        <v>26.775059609805332</v>
      </c>
      <c r="O97" s="75">
        <v>32.14081600937125</v>
      </c>
      <c r="P97" s="1"/>
      <c r="Q97" s="168" t="s">
        <v>303</v>
      </c>
      <c r="R97" s="184">
        <v>30.498279176646367</v>
      </c>
      <c r="S97" s="75">
        <v>33.052954803892462</v>
      </c>
      <c r="T97" s="75">
        <v>29.675816883837673</v>
      </c>
      <c r="U97" s="75">
        <v>32.583325734954826</v>
      </c>
      <c r="V97" s="75">
        <v>30.950840092742684</v>
      </c>
      <c r="W97" s="75">
        <v>34.716845269193797</v>
      </c>
    </row>
    <row r="98" spans="1:23" x14ac:dyDescent="0.2">
      <c r="A98" s="165" t="s">
        <v>206</v>
      </c>
      <c r="B98" s="169">
        <v>2.4138021469116211</v>
      </c>
      <c r="C98" s="52">
        <v>0.15165409445762634</v>
      </c>
      <c r="D98" s="52">
        <v>3.2755594253540039</v>
      </c>
      <c r="E98" s="52">
        <v>0.31149014830589294</v>
      </c>
      <c r="F98" s="52">
        <v>1.4375247955322266</v>
      </c>
      <c r="G98" s="52">
        <v>0.23255762457847595</v>
      </c>
      <c r="H98" s="58"/>
      <c r="I98" s="165" t="s">
        <v>206</v>
      </c>
      <c r="J98" s="169">
        <v>9.5705251693725586</v>
      </c>
      <c r="K98" s="52">
        <v>0.28440047800540924</v>
      </c>
      <c r="L98" s="52">
        <v>10.005756139755249</v>
      </c>
      <c r="M98" s="52">
        <v>0.11129750311374664</v>
      </c>
      <c r="N98" s="52">
        <v>6.6447064876556396</v>
      </c>
      <c r="O98" s="52">
        <v>0.16624839976429939</v>
      </c>
      <c r="P98" s="1"/>
      <c r="Q98" s="165" t="s">
        <v>315</v>
      </c>
      <c r="R98" s="169">
        <v>1.1623127460479736</v>
      </c>
      <c r="S98" s="52">
        <v>0.18226394057273865</v>
      </c>
      <c r="T98" s="52">
        <v>2.1104071140289307</v>
      </c>
      <c r="U98" s="52">
        <v>0.25622141361236572</v>
      </c>
      <c r="V98" s="52">
        <v>0.83711308240890503</v>
      </c>
      <c r="W98" s="52">
        <v>5.4530661553144455E-2</v>
      </c>
    </row>
    <row r="99" spans="1:23" x14ac:dyDescent="0.2">
      <c r="A99" s="47" t="s">
        <v>293</v>
      </c>
      <c r="B99" s="89">
        <v>0.72420847415924072</v>
      </c>
      <c r="C99" s="53">
        <v>9.2098012566566467E-2</v>
      </c>
      <c r="D99" s="53">
        <v>0.37128761410713196</v>
      </c>
      <c r="E99" s="53">
        <v>0.24450567364692688</v>
      </c>
      <c r="F99" s="53">
        <v>9.3055523931980133E-2</v>
      </c>
      <c r="G99" s="53">
        <v>4.3586552143096924E-2</v>
      </c>
      <c r="H99" s="59"/>
      <c r="I99" s="47" t="s">
        <v>293</v>
      </c>
      <c r="J99" s="89">
        <v>1.4546787142753601</v>
      </c>
      <c r="K99" s="53">
        <v>0.21874435991048813</v>
      </c>
      <c r="L99" s="53">
        <v>1.3053489625453949</v>
      </c>
      <c r="M99" s="53">
        <v>3.7191220326349139E-3</v>
      </c>
      <c r="N99" s="53">
        <v>0.38288019597530365</v>
      </c>
      <c r="O99" s="53">
        <v>7.8528698533773422E-2</v>
      </c>
      <c r="P99" s="1"/>
      <c r="Q99" s="47" t="s">
        <v>293</v>
      </c>
      <c r="R99" s="89">
        <v>0.21059945225715637</v>
      </c>
      <c r="S99" s="53">
        <v>0.11249867081642151</v>
      </c>
      <c r="T99" s="53">
        <v>0.61012822389602661</v>
      </c>
      <c r="U99" s="53">
        <v>0.14373821020126343</v>
      </c>
      <c r="V99" s="53">
        <v>0.43883121013641357</v>
      </c>
      <c r="W99" s="53">
        <v>5.618860200047493E-2</v>
      </c>
    </row>
    <row r="100" spans="1:23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23" x14ac:dyDescent="0.2">
      <c r="A101" s="190" t="s">
        <v>298</v>
      </c>
      <c r="B101" s="192" t="s">
        <v>10</v>
      </c>
      <c r="C101" s="193"/>
      <c r="D101" s="192" t="s">
        <v>11</v>
      </c>
      <c r="E101" s="193"/>
      <c r="F101" s="1"/>
      <c r="G101" s="1"/>
      <c r="H101" s="1"/>
      <c r="I101" s="190" t="s">
        <v>285</v>
      </c>
      <c r="J101" s="192" t="s">
        <v>10</v>
      </c>
      <c r="K101" s="193"/>
      <c r="L101" s="192" t="s">
        <v>11</v>
      </c>
      <c r="M101" s="193"/>
      <c r="N101" s="1"/>
      <c r="O101" s="1"/>
      <c r="P101" s="1"/>
      <c r="Q101" s="190" t="s">
        <v>286</v>
      </c>
      <c r="R101" s="192" t="s">
        <v>10</v>
      </c>
      <c r="S101" s="193"/>
      <c r="T101" s="192" t="s">
        <v>11</v>
      </c>
      <c r="U101" s="193"/>
      <c r="V101" s="1"/>
      <c r="W101" s="1"/>
    </row>
    <row r="102" spans="1:23" x14ac:dyDescent="0.2">
      <c r="A102" s="191"/>
      <c r="B102" s="13" t="s">
        <v>228</v>
      </c>
      <c r="C102" s="56" t="s">
        <v>4</v>
      </c>
      <c r="D102" s="13" t="s">
        <v>228</v>
      </c>
      <c r="E102" s="56" t="s">
        <v>4</v>
      </c>
      <c r="F102" s="1"/>
      <c r="G102" s="1"/>
      <c r="H102" s="1"/>
      <c r="I102" s="191"/>
      <c r="J102" s="13" t="s">
        <v>228</v>
      </c>
      <c r="K102" s="56" t="s">
        <v>4</v>
      </c>
      <c r="L102" s="13" t="s">
        <v>228</v>
      </c>
      <c r="M102" s="56" t="s">
        <v>4</v>
      </c>
      <c r="N102" s="1"/>
      <c r="O102" s="1"/>
      <c r="P102" s="1"/>
      <c r="Q102" s="191"/>
      <c r="R102" s="13" t="s">
        <v>228</v>
      </c>
      <c r="S102" s="56" t="s">
        <v>4</v>
      </c>
      <c r="T102" s="13" t="s">
        <v>228</v>
      </c>
      <c r="U102" s="56" t="s">
        <v>4</v>
      </c>
      <c r="V102" s="1"/>
      <c r="W102" s="1"/>
    </row>
    <row r="103" spans="1:23" x14ac:dyDescent="0.2">
      <c r="A103" s="2" t="s">
        <v>2</v>
      </c>
      <c r="B103" s="147">
        <f>AVERAGE(B9,D9,F9)</f>
        <v>1.7638191729751736E-2</v>
      </c>
      <c r="C103" s="147">
        <f>AVERAGE(C9,E9,G9)</f>
        <v>5.2412814670004413E-3</v>
      </c>
      <c r="D103" s="147">
        <f>_xlfn.STDEV.S(B9,D9,F9)/SQRT(COUNT(B9,D9,F9))</f>
        <v>2.3642068254596427E-3</v>
      </c>
      <c r="E103" s="147">
        <f>_xlfn.STDEV.S(C9,E9,G9)/SQRT(COUNT(C9,E9,G9))</f>
        <v>1.0187211412276622E-3</v>
      </c>
      <c r="F103" s="1"/>
      <c r="G103" s="1"/>
      <c r="H103" s="1"/>
      <c r="I103" s="2" t="s">
        <v>2</v>
      </c>
      <c r="J103" s="147">
        <f>AVERAGE(J9,L9,N9)</f>
        <v>0.21351422722399119</v>
      </c>
      <c r="K103" s="147">
        <f>AVERAGE(K9,M9,O9)</f>
        <v>3.2948872977593378E-3</v>
      </c>
      <c r="L103" s="147">
        <f>_xlfn.STDEV.S(J9,L9,N9)/SQRT(COUNT(J9,L9,N9))</f>
        <v>3.3398335049027464E-2</v>
      </c>
      <c r="M103" s="147">
        <f>_xlfn.STDEV.S(K9,M9,O9)/SQRT(COUNT(K9,M9,O9))</f>
        <v>2.1012519733490157E-3</v>
      </c>
      <c r="N103" s="1"/>
      <c r="O103" s="1"/>
      <c r="P103" s="1"/>
      <c r="Q103" s="2" t="s">
        <v>2</v>
      </c>
      <c r="R103" s="147">
        <f>AVERAGE(R9,T9,V9)</f>
        <v>3.6633910370847185E-2</v>
      </c>
      <c r="S103" s="147">
        <f>AVERAGE(S9,U9,W9)</f>
        <v>4.6215211000906527E-3</v>
      </c>
      <c r="T103" s="147">
        <f>_xlfn.STDEV.S(R9,T9,V9)/SQRT(COUNT(R9,T9,V9))</f>
        <v>9.0984748880984026E-3</v>
      </c>
      <c r="U103" s="147">
        <f>_xlfn.STDEV.S(S9,U9,W9)/SQRT(COUNT(S9,U9,W9))</f>
        <v>9.7687806017075145E-4</v>
      </c>
      <c r="V103" s="1"/>
      <c r="W103" s="1"/>
    </row>
    <row r="104" spans="1:23" x14ac:dyDescent="0.2">
      <c r="A104" s="4" t="s">
        <v>32</v>
      </c>
      <c r="B104" s="147">
        <f>AVERAGE(B23,D23,F23)</f>
        <v>2.2266787886011895E-2</v>
      </c>
      <c r="C104" s="147">
        <f>AVERAGE(C23,E23,G23)</f>
        <v>5.5298349517819796E-3</v>
      </c>
      <c r="D104" s="147">
        <f>_xlfn.STDEV.S(B23,D23,F23)/SQRT(COUNT(B23,D23,F23))</f>
        <v>4.3701898933782872E-3</v>
      </c>
      <c r="E104" s="147">
        <f>_xlfn.STDEV.S(C23,E23,G23)/SQRT(COUNT(C23,E23,G23))</f>
        <v>2.2575352234696926E-3</v>
      </c>
      <c r="F104" s="1"/>
      <c r="G104" s="1"/>
      <c r="H104" s="1"/>
      <c r="I104" s="4" t="s">
        <v>32</v>
      </c>
      <c r="J104" s="147">
        <f>AVERAGE(J23,L23,N23)</f>
        <v>0.26815282539606405</v>
      </c>
      <c r="K104" s="147">
        <f>AVERAGE(K23,M23,O23)</f>
        <v>3.834200209733392E-3</v>
      </c>
      <c r="L104" s="147">
        <f>_xlfn.STDEV.S(J23,L23,N23)/SQRT(COUNT(J23,L23,N23))</f>
        <v>4.867407032583751E-2</v>
      </c>
      <c r="M104" s="147">
        <f>_xlfn.STDEV.S(K23,M23,O23)/SQRT(COUNT(K23,M23,O23))</f>
        <v>1.9906327956305597E-3</v>
      </c>
      <c r="N104" s="1"/>
      <c r="O104" s="1"/>
      <c r="P104" s="1"/>
      <c r="Q104" s="4" t="s">
        <v>32</v>
      </c>
      <c r="R104" s="147">
        <f>AVERAGE(R23,T23,V23)</f>
        <v>2.7990570128548095E-2</v>
      </c>
      <c r="S104" s="147">
        <f>AVERAGE(S23,U23,W23)</f>
        <v>5.2347734897575651E-3</v>
      </c>
      <c r="T104" s="147">
        <f>_xlfn.STDEV.S(R23,T23,V23)/SQRT(COUNT(R23,T23,V23))</f>
        <v>8.0067954686098355E-3</v>
      </c>
      <c r="U104" s="147">
        <f>_xlfn.STDEV.S(S23,U23,W23)/SQRT(COUNT(S23,U23,W23))</f>
        <v>2.3968935416277004E-3</v>
      </c>
      <c r="V104" s="1"/>
      <c r="W104" s="1"/>
    </row>
    <row r="105" spans="1:23" x14ac:dyDescent="0.2">
      <c r="A105" s="4" t="s">
        <v>33</v>
      </c>
      <c r="B105" s="147">
        <f>AVERAGE(B37,D37,F37)</f>
        <v>1.5768804249637159E-2</v>
      </c>
      <c r="C105" s="147">
        <f>AVERAGE(C37,E37,G37)</f>
        <v>4.2436621967365277E-3</v>
      </c>
      <c r="D105" s="147">
        <f>_xlfn.STDEV.S(B37,D37,F37)/SQRT(COUNT(B37,D37,F37))</f>
        <v>2.1895838638900395E-3</v>
      </c>
      <c r="E105" s="147">
        <f>_xlfn.STDEV.S(C37,E37,G37)/SQRT(COUNT(C37,E37,G37))</f>
        <v>4.1584442365411527E-5</v>
      </c>
      <c r="F105" s="1"/>
      <c r="G105" s="1"/>
      <c r="H105" s="1"/>
      <c r="I105" s="4" t="s">
        <v>33</v>
      </c>
      <c r="J105" s="147">
        <f>AVERAGE(J37,L37,N37)</f>
        <v>0.18458762008163079</v>
      </c>
      <c r="K105" s="147">
        <f>AVERAGE(K37,M37,O37)</f>
        <v>3.3331735078411715E-3</v>
      </c>
      <c r="L105" s="147">
        <f>_xlfn.STDEV.S(J37,L37,N37)/SQRT(COUNT(J37,L37,N37))</f>
        <v>2.5664483445514238E-2</v>
      </c>
      <c r="M105" s="147">
        <f>_xlfn.STDEV.S(K37,M37,O37)/SQRT(COUNT(K37,M37,O37))</f>
        <v>7.8636893712815575E-4</v>
      </c>
      <c r="N105" s="1"/>
      <c r="O105" s="1"/>
      <c r="P105" s="1"/>
      <c r="Q105" s="4" t="s">
        <v>33</v>
      </c>
      <c r="R105" s="147">
        <f>AVERAGE(R37,T37,V37)</f>
        <v>2.3605387217839963E-2</v>
      </c>
      <c r="S105" s="147">
        <f>AVERAGE(S37,U37,W37)</f>
        <v>3.8210066260573957E-3</v>
      </c>
      <c r="T105" s="147">
        <f>_xlfn.STDEV.S(R37,T37,V37)/SQRT(COUNT(R37,T37,V37))</f>
        <v>1.0476114540244929E-2</v>
      </c>
      <c r="U105" s="147">
        <f>_xlfn.STDEV.S(S37,U37,W37)/SQRT(COUNT(S37,U37,W37))</f>
        <v>7.650063545981225E-4</v>
      </c>
      <c r="V105" s="1"/>
      <c r="W105" s="1"/>
    </row>
    <row r="106" spans="1:23" x14ac:dyDescent="0.2">
      <c r="A106" s="4" t="s">
        <v>6</v>
      </c>
      <c r="B106" s="147">
        <f>AVERAGE(B51,D51,F51)</f>
        <v>8.3687357708869411E-2</v>
      </c>
      <c r="C106" s="147">
        <f>AVERAGE(C51,E51,G51)</f>
        <v>1.2933435820333216E-2</v>
      </c>
      <c r="D106" s="147">
        <f>_xlfn.STDEV.S(B51,D51,F51)/SQRT(COUNT(B51,D51,F51))</f>
        <v>1.0148331542185914E-2</v>
      </c>
      <c r="E106" s="147">
        <f>_xlfn.STDEV.S(C51,E51,G51)/SQRT(COUNT(C51,E51,G51))</f>
        <v>3.7775115004161494E-3</v>
      </c>
      <c r="F106" s="1"/>
      <c r="G106" s="1"/>
      <c r="H106" s="1"/>
      <c r="I106" s="4" t="s">
        <v>6</v>
      </c>
      <c r="J106" s="147">
        <f>AVERAGE(J51,L51,N51)</f>
        <v>0.19336834056645891</v>
      </c>
      <c r="K106" s="147">
        <f>AVERAGE(K51,M51,O51)</f>
        <v>2.4412098142587821E-3</v>
      </c>
      <c r="L106" s="147">
        <f>_xlfn.STDEV.S(J51,L51,N51)/SQRT(COUNT(J51,L51,N51))</f>
        <v>2.6338167713486661E-2</v>
      </c>
      <c r="M106" s="147">
        <f>_xlfn.STDEV.S(K51,M51,O51)/SQRT(COUNT(K51,M51,O51))</f>
        <v>4.6114980828620885E-4</v>
      </c>
      <c r="N106" s="1"/>
      <c r="O106" s="1"/>
      <c r="P106" s="1"/>
      <c r="Q106" s="4" t="s">
        <v>6</v>
      </c>
      <c r="R106" s="147">
        <f>AVERAGE(R51,T51,V51)</f>
        <v>4.5814583120842058E-2</v>
      </c>
      <c r="S106" s="147">
        <f>AVERAGE(S51,U51,W51)</f>
        <v>5.2454254744362305E-3</v>
      </c>
      <c r="T106" s="147">
        <f>_xlfn.STDEV.S(R51,T51,V51)/SQRT(COUNT(R51,T51,V51))</f>
        <v>5.3241570225561093E-3</v>
      </c>
      <c r="U106" s="147">
        <f>_xlfn.STDEV.S(S51,U51,W51)/SQRT(COUNT(S51,U51,W51))</f>
        <v>1.9198949839867834E-3</v>
      </c>
      <c r="V106" s="1"/>
      <c r="W106" s="1"/>
    </row>
    <row r="107" spans="1:23" x14ac:dyDescent="0.2">
      <c r="A107" s="4" t="s">
        <v>37</v>
      </c>
      <c r="B107" s="147">
        <f>AVERAGE(B65,D65,F65)</f>
        <v>4.8307979413362477E-2</v>
      </c>
      <c r="C107" s="147">
        <f>AVERAGE(C65,E65,G65)</f>
        <v>4.4013403014248583E-3</v>
      </c>
      <c r="D107" s="147">
        <f>_xlfn.STDEV.S(B65,D65,F65)/SQRT(COUNT(B65,D65,47))</f>
        <v>2.2646663971731275E-3</v>
      </c>
      <c r="E107" s="147">
        <f>_xlfn.STDEV.S(C65,E65,G65)/SQRT(COUNT(C65,E65,47))</f>
        <v>1.581324499800888E-3</v>
      </c>
      <c r="F107" s="1"/>
      <c r="G107" s="1"/>
      <c r="H107" s="1"/>
      <c r="I107" s="4" t="s">
        <v>37</v>
      </c>
      <c r="J107" s="147">
        <f>AVERAGE(J65,L65,N65)</f>
        <v>0.20151925042155985</v>
      </c>
      <c r="K107" s="147">
        <f>AVERAGE(K65,M65,O65)</f>
        <v>4.9085593590008263E-3</v>
      </c>
      <c r="L107" s="147">
        <f>_xlfn.STDEV.S(J65,L65,N65)/SQRT(COUNT(J65,L65,47))</f>
        <v>1.6142955466294479E-2</v>
      </c>
      <c r="M107" s="147">
        <f>_xlfn.STDEV.S(K65,M65,O65)/SQRT(COUNT(K65,M65,47))</f>
        <v>1.7694523479583667E-3</v>
      </c>
      <c r="N107" s="1"/>
      <c r="O107" s="1"/>
      <c r="P107" s="1"/>
      <c r="Q107" s="4" t="s">
        <v>37</v>
      </c>
      <c r="R107" s="147">
        <f>AVERAGE(R65,T65,V65)</f>
        <v>4.0019803596340033E-2</v>
      </c>
      <c r="S107" s="147">
        <f>AVERAGE(S65,U65,W65)</f>
        <v>6.8380267564047284E-3</v>
      </c>
      <c r="T107" s="147">
        <f>_xlfn.STDEV.S(R65,T65,V65)/SQRT(COUNT(R65,T65,47))</f>
        <v>4.856567887113381E-3</v>
      </c>
      <c r="U107" s="147">
        <f>_xlfn.STDEV.S(S65,U65,W65)/SQRT(COUNT(S65,U65,47))</f>
        <v>4.7604928922996347E-4</v>
      </c>
      <c r="V107" s="1"/>
      <c r="W107" s="1"/>
    </row>
    <row r="108" spans="1:23" x14ac:dyDescent="0.2">
      <c r="A108" s="4" t="s">
        <v>38</v>
      </c>
      <c r="B108" s="147">
        <f>AVERAGE(B79,D79,F79)</f>
        <v>4.1574834208969569E-2</v>
      </c>
      <c r="C108" s="147">
        <f>AVERAGE(C79,E79,G79)</f>
        <v>1.0128444834357452E-3</v>
      </c>
      <c r="D108" s="147">
        <f>STDEV(B79,D79,F79)/SQRT(COUNT(B79,D79,F79))</f>
        <v>3.7529108164001028E-3</v>
      </c>
      <c r="E108" s="147">
        <f>STDEV(C79,E79,G79)/SQRT(COUNT(C79,E79,G79))</f>
        <v>1.9617085706988911E-4</v>
      </c>
      <c r="F108" s="1"/>
      <c r="G108" s="1"/>
      <c r="H108" s="1"/>
      <c r="I108" s="4" t="s">
        <v>38</v>
      </c>
      <c r="J108" s="147">
        <f>AVERAGE(J79,L79,N79)</f>
        <v>0.22615326847825276</v>
      </c>
      <c r="K108" s="147">
        <f>AVERAGE(K79,M79,O79)</f>
        <v>4.9353254491725481E-3</v>
      </c>
      <c r="L108" s="147">
        <f>STDEV(J79,L79,N79)/SQRT(COUNT(J79,L79,N79))</f>
        <v>1.5267328059347912E-2</v>
      </c>
      <c r="M108" s="147">
        <f>STDEV(K79,M79,O79)/SQRT(COUNT(K79,M79,O79))</f>
        <v>2.6889246201007846E-3</v>
      </c>
      <c r="N108" s="1"/>
      <c r="O108" s="1"/>
      <c r="P108" s="1"/>
      <c r="Q108" s="4" t="s">
        <v>38</v>
      </c>
      <c r="R108" s="147">
        <f>AVERAGE(R79,T79,V79)</f>
        <v>3.1803520974823925E-2</v>
      </c>
      <c r="S108" s="147">
        <f>AVERAGE(S79,U79,W79)</f>
        <v>6.9690775316437366E-3</v>
      </c>
      <c r="T108" s="147">
        <f>STDEV(R79,T79,V79)/SQRT(COUNT(R79,T79,V79))</f>
        <v>4.158057286655044E-3</v>
      </c>
      <c r="U108" s="147">
        <f>STDEV(S79,U79,W79)/SQRT(COUNT(S79,U79,W79))</f>
        <v>5.2634884785479662E-3</v>
      </c>
      <c r="V108" s="1"/>
      <c r="W108" s="1"/>
    </row>
    <row r="109" spans="1:23" x14ac:dyDescent="0.2">
      <c r="A109" s="4" t="s">
        <v>39</v>
      </c>
      <c r="B109" s="147">
        <f>AVERAGE(B93,D93,F93)</f>
        <v>6.9894783581686548E-2</v>
      </c>
      <c r="C109" s="147">
        <f>AVERAGE(C93,E93,G93)</f>
        <v>7.1487427326150004E-3</v>
      </c>
      <c r="D109" s="147">
        <f>STDEV(B93,D93,F93)/SQRT(COUNT(B93,D93,F93))</f>
        <v>1.1176114701887277E-2</v>
      </c>
      <c r="E109" s="147">
        <f>STDEV(C93,E93,G93)/SQRT(COUNT(C93,E93,G93))</f>
        <v>1.5480141537757169E-3</v>
      </c>
      <c r="F109" s="1"/>
      <c r="G109" s="1"/>
      <c r="H109" s="1"/>
      <c r="I109" s="4" t="s">
        <v>39</v>
      </c>
      <c r="J109" s="147">
        <f>AVERAGE(J93,L93,N93)</f>
        <v>0.24274249651187466</v>
      </c>
      <c r="K109" s="147">
        <f>AVERAGE(K93,M93,O93)</f>
        <v>5.4273456633439727E-3</v>
      </c>
      <c r="L109" s="147">
        <f>STDEV(J93,L93,N93)/SQRT(COUNT(J93,L93,N93))</f>
        <v>1.3678460825758909E-2</v>
      </c>
      <c r="M109" s="147">
        <f>STDEV(K93,M93,O93)/SQRT(COUNT(K93,M93,O93))</f>
        <v>1.5811008924951379E-3</v>
      </c>
      <c r="N109" s="1"/>
      <c r="O109" s="1"/>
      <c r="P109" s="1"/>
      <c r="Q109" s="4" t="s">
        <v>39</v>
      </c>
      <c r="R109" s="147">
        <f>AVERAGE(R93,T93,V93)</f>
        <v>3.6043227816708684E-2</v>
      </c>
      <c r="S109" s="147">
        <f>AVERAGE(S93,U93,W93)</f>
        <v>4.1749657155461875E-3</v>
      </c>
      <c r="T109" s="147">
        <f>STDEV(R93,T93,V93)/SQRT(COUNT(R93,T93,V93))</f>
        <v>9.5523063670787424E-3</v>
      </c>
      <c r="U109" s="147">
        <f>STDEV(S93,U93,W93)/SQRT(COUNT(S93,U93,W93))</f>
        <v>1.4248796664470815E-3</v>
      </c>
      <c r="V109" s="1"/>
      <c r="W109" s="1"/>
    </row>
    <row r="110" spans="1:23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2">
      <c r="A111" s="188" t="s">
        <v>260</v>
      </c>
      <c r="B111" s="189"/>
      <c r="C111" s="1"/>
      <c r="D111" s="1"/>
      <c r="F111" s="1"/>
      <c r="G111" s="1"/>
      <c r="H111" s="1"/>
      <c r="I111" s="188" t="s">
        <v>261</v>
      </c>
      <c r="J111" s="189"/>
      <c r="N111" s="1"/>
      <c r="O111" s="1"/>
      <c r="P111" s="1"/>
      <c r="Q111" s="188" t="s">
        <v>262</v>
      </c>
      <c r="R111" s="189"/>
      <c r="S111" s="1"/>
      <c r="T111" s="1"/>
    </row>
    <row r="112" spans="1:23" ht="17" thickBot="1" x14ac:dyDescent="0.25">
      <c r="A112" s="8"/>
      <c r="B112" s="86" t="s">
        <v>13</v>
      </c>
      <c r="G112" s="1"/>
      <c r="I112" s="8"/>
      <c r="J112" s="86" t="s">
        <v>13</v>
      </c>
      <c r="N112" s="1"/>
      <c r="O112" s="1"/>
      <c r="Q112" s="8"/>
      <c r="R112" s="86" t="s">
        <v>13</v>
      </c>
      <c r="S112" s="1"/>
      <c r="T112" s="1"/>
    </row>
    <row r="113" spans="1:19" x14ac:dyDescent="0.2">
      <c r="A113" s="9" t="s">
        <v>40</v>
      </c>
      <c r="B113" s="118">
        <f>_xlfn.T.TEST(_xlfn.VSTACK(B9,D9,F9),_xlfn.VSTACK(B23,D23,F23),2,2)</f>
        <v>0.40430266489466526</v>
      </c>
      <c r="C113" s="1"/>
      <c r="G113" s="1"/>
      <c r="I113" s="9" t="s">
        <v>40</v>
      </c>
      <c r="J113" s="118">
        <f>_xlfn.T.TEST(_xlfn.VSTACK(J9,L9,N9),_xlfn.VSTACK(J23,L23,N23),2,2)</f>
        <v>0.40704291900355571</v>
      </c>
      <c r="N113" s="1"/>
      <c r="O113" s="1"/>
      <c r="Q113" s="9" t="s">
        <v>40</v>
      </c>
      <c r="R113" s="118">
        <f>_xlfn.T.TEST(_xlfn.VSTACK(R9,T9,V9),_xlfn.VSTACK(R23,T23,V23),2,2)</f>
        <v>0.51514735126424283</v>
      </c>
      <c r="S113" s="1"/>
    </row>
    <row r="114" spans="1:19" x14ac:dyDescent="0.2">
      <c r="A114" s="9" t="s">
        <v>41</v>
      </c>
      <c r="B114" s="118">
        <f>_xlfn.T.TEST(_xlfn.VSTACK(B9,D9,F9),_xlfn.VSTACK(B37,D37,F37),2,2)</f>
        <v>0.59293960683711788</v>
      </c>
      <c r="C114" s="1"/>
      <c r="G114" s="1"/>
      <c r="I114" s="9" t="s">
        <v>41</v>
      </c>
      <c r="J114" s="118">
        <f>_xlfn.T.TEST(_xlfn.VSTACK(J9,L9,N9),_xlfn.VSTACK(J37,L37,N37),2,2)</f>
        <v>0.52997544674125618</v>
      </c>
      <c r="N114" s="1"/>
      <c r="O114" s="1"/>
      <c r="Q114" s="9" t="s">
        <v>41</v>
      </c>
      <c r="R114" s="118">
        <f>_xlfn.T.TEST(_xlfn.VSTACK(R9,T9,V9),_xlfn.VSTACK(R37,T37,V37),2,2)</f>
        <v>0.40091529954180571</v>
      </c>
      <c r="S114" s="1"/>
    </row>
    <row r="115" spans="1:19" x14ac:dyDescent="0.2">
      <c r="A115" s="9" t="s">
        <v>256</v>
      </c>
      <c r="B115" s="118">
        <f>_xlfn.T.TEST(_xlfn.VSTACK(B9,D9,F9),_xlfn.VSTACK(B51,D51,F51),2,2)</f>
        <v>3.1720091943073527E-3</v>
      </c>
      <c r="G115" s="1"/>
      <c r="I115" s="9" t="s">
        <v>14</v>
      </c>
      <c r="J115" s="118">
        <f>_xlfn.T.TEST(_xlfn.VSTACK(J9,L9,N9),_xlfn.VSTACK(J51,L51,N51),2,2)</f>
        <v>0.66044923512436116</v>
      </c>
      <c r="N115" s="1"/>
      <c r="O115" s="1"/>
      <c r="Q115" s="9" t="s">
        <v>14</v>
      </c>
      <c r="R115" s="118">
        <f>_xlfn.T.TEST(_xlfn.VSTACK(R9,T9,V9),_xlfn.VSTACK(R51,T51,V51),2,2)</f>
        <v>0.43296420185819873</v>
      </c>
    </row>
    <row r="116" spans="1:19" x14ac:dyDescent="0.2">
      <c r="A116" s="9" t="s">
        <v>42</v>
      </c>
      <c r="B116" s="118">
        <f>_xlfn.T.TEST(_xlfn.VSTACK(B9,D9,F9),_xlfn.VSTACK(B65,D65,F65),2,2)</f>
        <v>7.2320234277966646E-4</v>
      </c>
      <c r="I116" s="9" t="s">
        <v>42</v>
      </c>
      <c r="J116" s="118">
        <f>_xlfn.T.TEST(_xlfn.VSTACK(J9,L9,N9),_xlfn.VSTACK(J65,L65,N65),2,2)</f>
        <v>0.76262350270797785</v>
      </c>
      <c r="Q116" s="9" t="s">
        <v>42</v>
      </c>
      <c r="R116" s="118">
        <f>_xlfn.T.TEST(_xlfn.VSTACK(R9,T9,V9),_xlfn.VSTACK(R65,T65,V65),2,2)</f>
        <v>0.7591539819683818</v>
      </c>
    </row>
    <row r="117" spans="1:19" x14ac:dyDescent="0.2">
      <c r="A117" s="9" t="s">
        <v>43</v>
      </c>
      <c r="B117" s="118">
        <f>_xlfn.T.TEST(_xlfn.VSTACK(B9,D9,F9),_xlfn.VSTACK(B79,D79,F79),2,2)</f>
        <v>5.7051716116389905E-3</v>
      </c>
      <c r="I117" s="9" t="s">
        <v>43</v>
      </c>
      <c r="J117" s="118">
        <f>_xlfn.T.TEST(_xlfn.VSTACK(J9,L9,N9),_xlfn.VSTACK(J79,L79,N79),2,2)</f>
        <v>0.74804544084466817</v>
      </c>
      <c r="Q117" s="9" t="s">
        <v>43</v>
      </c>
      <c r="R117" s="118">
        <f>_xlfn.T.TEST(_xlfn.VSTACK(R9,T9,V9),_xlfn.VSTACK(R79,T79,V79),2,2)</f>
        <v>0.65442857157337109</v>
      </c>
    </row>
    <row r="118" spans="1:19" x14ac:dyDescent="0.2">
      <c r="A118" s="9" t="s">
        <v>214</v>
      </c>
      <c r="B118" s="118">
        <f>_xlfn.T.TEST(_xlfn.VSTACK(B9,D9,F9),_xlfn.VSTACK(B93,D93,F93),2,2)</f>
        <v>1.0225861381560685E-2</v>
      </c>
      <c r="I118" s="9" t="s">
        <v>44</v>
      </c>
      <c r="J118" s="118">
        <f>_xlfn.T.TEST(_xlfn.VSTACK(J9,L9,N9),_xlfn.VSTACK(J93,L93,N93),2,2)</f>
        <v>0.46344993285923519</v>
      </c>
      <c r="Q118" s="9" t="s">
        <v>44</v>
      </c>
      <c r="R118" s="118">
        <f>_xlfn.T.TEST(_xlfn.VSTACK(R9,T9,V9),_xlfn.VSTACK(R93,T93,V93),2,2)</f>
        <v>0.96643215180685793</v>
      </c>
    </row>
    <row r="119" spans="1:19" x14ac:dyDescent="0.2">
      <c r="A119" s="9" t="s">
        <v>45</v>
      </c>
      <c r="B119" s="118">
        <f>_xlfn.T.TEST(_xlfn.VSTACK(B51,D51,F51),_xlfn.VSTACK(B65,D65,F65),2,2)</f>
        <v>2.7213728186046955E-2</v>
      </c>
      <c r="I119" s="9" t="s">
        <v>45</v>
      </c>
      <c r="J119" s="118">
        <f>_xlfn.T.TEST(_xlfn.VSTACK(J51,L51,N51),_xlfn.VSTACK(J65,L65,N65),2,2)</f>
        <v>0.80492763713131654</v>
      </c>
      <c r="Q119" s="9" t="s">
        <v>45</v>
      </c>
      <c r="R119" s="118">
        <f>_xlfn.T.TEST(_xlfn.VSTACK(R51,T51,V51),_xlfn.VSTACK(R65,T65,V65),2,2)</f>
        <v>0.46640378940899874</v>
      </c>
    </row>
    <row r="120" spans="1:19" x14ac:dyDescent="0.2">
      <c r="A120" s="9" t="s">
        <v>46</v>
      </c>
      <c r="B120" s="118">
        <f>_xlfn.T.TEST(_xlfn.VSTACK(B51,D51,F51),_xlfn.VSTACK(B79,D79,F79),2,2)</f>
        <v>1.7659305409382594E-2</v>
      </c>
      <c r="I120" s="9" t="s">
        <v>46</v>
      </c>
      <c r="J120" s="118">
        <f>_xlfn.T.TEST(_xlfn.VSTACK(J51,L51,N51),_xlfn.VSTACK(J79,L79,N79),2,2)</f>
        <v>0.3421333170269838</v>
      </c>
      <c r="Q120" s="9" t="s">
        <v>46</v>
      </c>
      <c r="R120" s="118">
        <f>_xlfn.T.TEST(_xlfn.VSTACK(R51,T51,V51),_xlfn.VSTACK(R79,T79,V79),2,2)</f>
        <v>0.10674078413859053</v>
      </c>
    </row>
    <row r="121" spans="1:19" x14ac:dyDescent="0.2">
      <c r="A121" s="11" t="s">
        <v>47</v>
      </c>
      <c r="B121" s="148">
        <f>_xlfn.T.TEST(_xlfn.VSTACK(B51,D51,F51),_xlfn.VSTACK(B93,D93,F93),2,2)</f>
        <v>0.41259156390817997</v>
      </c>
      <c r="I121" s="11" t="s">
        <v>47</v>
      </c>
      <c r="J121" s="148">
        <f>_xlfn.T.TEST(_xlfn.VSTACK(J51,L51,N51),_xlfn.VSTACK(J93,L93,N93),2,2)</f>
        <v>0.17151582114697719</v>
      </c>
      <c r="Q121" s="11" t="s">
        <v>47</v>
      </c>
      <c r="R121" s="148">
        <f>_xlfn.T.TEST(_xlfn.VSTACK(R51,T51,V51),_xlfn.VSTACK(R93,T93,V93),2,2)</f>
        <v>0.42208243244887589</v>
      </c>
    </row>
  </sheetData>
  <mergeCells count="99">
    <mergeCell ref="Q31:Q32"/>
    <mergeCell ref="R31:S31"/>
    <mergeCell ref="T31:U31"/>
    <mergeCell ref="V31:W31"/>
    <mergeCell ref="Q101:Q102"/>
    <mergeCell ref="R101:S101"/>
    <mergeCell ref="T101:U101"/>
    <mergeCell ref="Q45:Q46"/>
    <mergeCell ref="R45:S45"/>
    <mergeCell ref="T45:U45"/>
    <mergeCell ref="V45:W45"/>
    <mergeCell ref="Q59:Q60"/>
    <mergeCell ref="R59:S59"/>
    <mergeCell ref="T59:U59"/>
    <mergeCell ref="V59:W59"/>
    <mergeCell ref="Q73:Q74"/>
    <mergeCell ref="R73:S73"/>
    <mergeCell ref="T73:U73"/>
    <mergeCell ref="V73:W73"/>
    <mergeCell ref="Q87:Q88"/>
    <mergeCell ref="R87:S87"/>
    <mergeCell ref="T87:U87"/>
    <mergeCell ref="V87:W87"/>
    <mergeCell ref="Q2:W2"/>
    <mergeCell ref="Q3:Q4"/>
    <mergeCell ref="R3:S3"/>
    <mergeCell ref="T3:U3"/>
    <mergeCell ref="V3:W3"/>
    <mergeCell ref="I17:I18"/>
    <mergeCell ref="J17:K17"/>
    <mergeCell ref="L17:M17"/>
    <mergeCell ref="N17:O17"/>
    <mergeCell ref="I31:I32"/>
    <mergeCell ref="J31:K31"/>
    <mergeCell ref="L31:M31"/>
    <mergeCell ref="N31:O31"/>
    <mergeCell ref="I2:O2"/>
    <mergeCell ref="I3:I4"/>
    <mergeCell ref="J3:K3"/>
    <mergeCell ref="L3:M3"/>
    <mergeCell ref="N3:O3"/>
    <mergeCell ref="J87:K87"/>
    <mergeCell ref="L87:M87"/>
    <mergeCell ref="N87:O87"/>
    <mergeCell ref="I101:I102"/>
    <mergeCell ref="J101:K101"/>
    <mergeCell ref="L101:M101"/>
    <mergeCell ref="Q17:Q18"/>
    <mergeCell ref="R17:S17"/>
    <mergeCell ref="T17:U17"/>
    <mergeCell ref="V17:W17"/>
    <mergeCell ref="A101:A102"/>
    <mergeCell ref="B101:C101"/>
    <mergeCell ref="D101:E101"/>
    <mergeCell ref="A45:A46"/>
    <mergeCell ref="L45:M45"/>
    <mergeCell ref="L73:M73"/>
    <mergeCell ref="N73:O73"/>
    <mergeCell ref="B45:C45"/>
    <mergeCell ref="D45:E45"/>
    <mergeCell ref="F45:G45"/>
    <mergeCell ref="A59:A60"/>
    <mergeCell ref="B59:C59"/>
    <mergeCell ref="N45:O45"/>
    <mergeCell ref="I59:I60"/>
    <mergeCell ref="J59:K59"/>
    <mergeCell ref="L59:M59"/>
    <mergeCell ref="N59:O59"/>
    <mergeCell ref="I45:I46"/>
    <mergeCell ref="J45:K45"/>
    <mergeCell ref="A2:G2"/>
    <mergeCell ref="A3:A4"/>
    <mergeCell ref="B3:C3"/>
    <mergeCell ref="D3:E3"/>
    <mergeCell ref="F3:G3"/>
    <mergeCell ref="A17:A18"/>
    <mergeCell ref="B17:C17"/>
    <mergeCell ref="D17:E17"/>
    <mergeCell ref="F17:G17"/>
    <mergeCell ref="A31:A32"/>
    <mergeCell ref="B31:C31"/>
    <mergeCell ref="D31:E31"/>
    <mergeCell ref="F31:G31"/>
    <mergeCell ref="A111:B111"/>
    <mergeCell ref="I111:J111"/>
    <mergeCell ref="Q111:R111"/>
    <mergeCell ref="D59:E59"/>
    <mergeCell ref="F59:G59"/>
    <mergeCell ref="I73:I74"/>
    <mergeCell ref="J73:K73"/>
    <mergeCell ref="A73:A74"/>
    <mergeCell ref="B73:C73"/>
    <mergeCell ref="D73:E73"/>
    <mergeCell ref="F73:G73"/>
    <mergeCell ref="A87:A88"/>
    <mergeCell ref="B87:C87"/>
    <mergeCell ref="D87:E87"/>
    <mergeCell ref="F87:G87"/>
    <mergeCell ref="I87:I88"/>
  </mergeCells>
  <phoneticPr fontId="7"/>
  <pageMargins left="0.7" right="0.7" top="0.75" bottom="0.75" header="0.3" footer="0.3"/>
  <pageSetup paperSize="9" scale="81" orientation="portrait" horizontalDpi="0" verticalDpi="0"/>
  <rowBreaks count="1" manualBreakCount="1">
    <brk id="52" max="16383" man="1"/>
  </rowBreaks>
  <colBreaks count="1" manualBreakCount="1">
    <brk id="8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7B79-D697-B443-810D-1B1BFEAF62E5}">
  <dimension ref="A1:Z147"/>
  <sheetViews>
    <sheetView zoomScaleNormal="100" workbookViewId="0"/>
  </sheetViews>
  <sheetFormatPr baseColWidth="10" defaultColWidth="11" defaultRowHeight="16" x14ac:dyDescent="0.2"/>
  <cols>
    <col min="1" max="1" width="30" bestFit="1" customWidth="1"/>
    <col min="2" max="2" width="10.6640625" bestFit="1" customWidth="1"/>
    <col min="3" max="3" width="11.1640625" bestFit="1" customWidth="1"/>
    <col min="4" max="4" width="10.6640625" bestFit="1" customWidth="1"/>
    <col min="5" max="5" width="11.1640625" bestFit="1" customWidth="1"/>
    <col min="6" max="6" width="10.33203125" bestFit="1" customWidth="1"/>
    <col min="7" max="7" width="11.1640625" bestFit="1" customWidth="1"/>
    <col min="9" max="9" width="30" bestFit="1" customWidth="1"/>
    <col min="10" max="10" width="10.33203125" bestFit="1" customWidth="1"/>
    <col min="11" max="11" width="11.1640625" bestFit="1" customWidth="1"/>
    <col min="12" max="12" width="10.33203125" bestFit="1" customWidth="1"/>
    <col min="13" max="13" width="11.1640625" bestFit="1" customWidth="1"/>
    <col min="14" max="14" width="10.33203125" bestFit="1" customWidth="1"/>
    <col min="15" max="15" width="11.1640625" bestFit="1" customWidth="1"/>
    <col min="17" max="17" width="30" bestFit="1" customWidth="1"/>
    <col min="18" max="18" width="10.33203125" bestFit="1" customWidth="1"/>
    <col min="19" max="19" width="11.1640625" bestFit="1" customWidth="1"/>
    <col min="20" max="20" width="10.33203125" bestFit="1" customWidth="1"/>
    <col min="21" max="21" width="11.1640625" bestFit="1" customWidth="1"/>
    <col min="22" max="22" width="10.33203125" bestFit="1" customWidth="1"/>
    <col min="23" max="23" width="11.1640625" bestFit="1" customWidth="1"/>
    <col min="25" max="25" width="30.33203125" customWidth="1"/>
    <col min="33" max="33" width="11.6640625" bestFit="1" customWidth="1"/>
    <col min="34" max="51" width="11.83203125" bestFit="1" customWidth="1"/>
    <col min="52" max="53" width="11.6640625" bestFit="1" customWidth="1"/>
  </cols>
  <sheetData>
    <row r="1" spans="1:25" x14ac:dyDescent="0.2">
      <c r="A1" s="3" t="s">
        <v>220</v>
      </c>
      <c r="B1" s="1"/>
      <c r="C1" s="1"/>
      <c r="D1" s="1"/>
      <c r="E1" s="1"/>
      <c r="F1" s="1"/>
      <c r="G1" s="1"/>
      <c r="H1" s="1"/>
      <c r="I1" s="3"/>
      <c r="J1" s="1"/>
      <c r="K1" s="1"/>
      <c r="L1" s="1"/>
      <c r="M1" s="1"/>
      <c r="N1" s="1"/>
      <c r="O1" s="1"/>
      <c r="P1" s="1"/>
      <c r="Q1" s="3"/>
      <c r="R1" s="1"/>
      <c r="S1" s="1"/>
      <c r="T1" s="1"/>
      <c r="U1" s="1"/>
      <c r="V1" s="1"/>
      <c r="W1" s="1"/>
      <c r="Y1" s="3"/>
    </row>
    <row r="2" spans="1:25" x14ac:dyDescent="0.2">
      <c r="A2" s="196" t="s">
        <v>1</v>
      </c>
      <c r="B2" s="196"/>
      <c r="C2" s="196"/>
      <c r="D2" s="196"/>
      <c r="E2" s="196"/>
      <c r="F2" s="196"/>
      <c r="G2" s="196"/>
      <c r="I2" s="196" t="s">
        <v>18</v>
      </c>
      <c r="J2" s="196"/>
      <c r="K2" s="196"/>
      <c r="L2" s="196"/>
      <c r="M2" s="196"/>
      <c r="N2" s="196"/>
      <c r="O2" s="196"/>
      <c r="P2" s="1"/>
      <c r="Q2" s="196" t="s">
        <v>221</v>
      </c>
      <c r="R2" s="196"/>
      <c r="S2" s="196"/>
      <c r="T2" s="196"/>
      <c r="U2" s="196"/>
      <c r="V2" s="196"/>
      <c r="W2" s="196"/>
    </row>
    <row r="3" spans="1:25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I3" s="197" t="s">
        <v>2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  <c r="P3" s="1"/>
      <c r="Q3" s="197" t="s">
        <v>2</v>
      </c>
      <c r="R3" s="192" t="s">
        <v>277</v>
      </c>
      <c r="S3" s="193"/>
      <c r="T3" s="192" t="s">
        <v>278</v>
      </c>
      <c r="U3" s="193"/>
      <c r="V3" s="192" t="s">
        <v>279</v>
      </c>
      <c r="W3" s="193"/>
    </row>
    <row r="4" spans="1:25" x14ac:dyDescent="0.2">
      <c r="A4" s="198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  <c r="P4" s="1"/>
      <c r="Q4" s="198"/>
      <c r="R4" s="13" t="s">
        <v>228</v>
      </c>
      <c r="S4" s="56" t="s">
        <v>4</v>
      </c>
      <c r="T4" s="13" t="s">
        <v>228</v>
      </c>
      <c r="U4" s="56" t="s">
        <v>4</v>
      </c>
      <c r="V4" s="13" t="s">
        <v>228</v>
      </c>
      <c r="W4" s="56" t="s">
        <v>4</v>
      </c>
    </row>
    <row r="5" spans="1:25" x14ac:dyDescent="0.2">
      <c r="A5" s="46" t="s">
        <v>313</v>
      </c>
      <c r="B5" s="67">
        <v>0.998</v>
      </c>
      <c r="C5" s="54">
        <v>0.998</v>
      </c>
      <c r="D5" s="54">
        <v>1</v>
      </c>
      <c r="E5" s="54">
        <v>1</v>
      </c>
      <c r="F5" s="54">
        <v>1</v>
      </c>
      <c r="G5" s="54">
        <v>1</v>
      </c>
      <c r="I5" s="46" t="s">
        <v>313</v>
      </c>
      <c r="J5" s="67">
        <v>0.997</v>
      </c>
      <c r="K5" s="54">
        <v>0.997</v>
      </c>
      <c r="L5" s="54">
        <v>0.997</v>
      </c>
      <c r="M5" s="54">
        <v>0.997</v>
      </c>
      <c r="N5" s="54">
        <v>0.997</v>
      </c>
      <c r="O5" s="54">
        <v>0.997</v>
      </c>
      <c r="P5" s="1"/>
      <c r="Q5" s="46" t="s">
        <v>313</v>
      </c>
      <c r="R5" s="67">
        <v>0.98899999999999999</v>
      </c>
      <c r="S5" s="54">
        <v>0.98899999999999999</v>
      </c>
      <c r="T5" s="54">
        <v>0.98899999999999999</v>
      </c>
      <c r="U5" s="54">
        <v>0.98899999999999999</v>
      </c>
      <c r="V5" s="54">
        <v>0.98899999999999999</v>
      </c>
      <c r="W5" s="54">
        <v>0.98899999999999999</v>
      </c>
    </row>
    <row r="6" spans="1:25" x14ac:dyDescent="0.2">
      <c r="A6" s="36" t="s">
        <v>314</v>
      </c>
      <c r="B6" s="110">
        <v>-3.286</v>
      </c>
      <c r="C6" s="110">
        <v>-3.286</v>
      </c>
      <c r="D6" s="166">
        <v>-3.4169999999999998</v>
      </c>
      <c r="E6" s="166">
        <v>-3.4169999999999998</v>
      </c>
      <c r="F6" s="166">
        <v>-3.4169999999999998</v>
      </c>
      <c r="G6" s="166">
        <v>-3.4169999999999998</v>
      </c>
      <c r="I6" s="36" t="s">
        <v>314</v>
      </c>
      <c r="J6" s="110">
        <v>-3.3140000000000001</v>
      </c>
      <c r="K6" s="110">
        <v>-3.3140000000000001</v>
      </c>
      <c r="L6" s="110">
        <v>-3.3140000000000001</v>
      </c>
      <c r="M6" s="110">
        <v>-3.3140000000000001</v>
      </c>
      <c r="N6" s="110">
        <v>-3.3140000000000001</v>
      </c>
      <c r="O6" s="166">
        <v>-3.3140000000000001</v>
      </c>
      <c r="P6" s="1"/>
      <c r="Q6" s="36" t="s">
        <v>314</v>
      </c>
      <c r="R6" s="110">
        <v>-3.2290000000000001</v>
      </c>
      <c r="S6" s="110">
        <v>-3.2290000000000001</v>
      </c>
      <c r="T6" s="110">
        <v>-3.2290000000000001</v>
      </c>
      <c r="U6" s="110">
        <v>-3.2290000000000001</v>
      </c>
      <c r="V6" s="110">
        <v>-3.2290000000000001</v>
      </c>
      <c r="W6" s="166">
        <v>-3.2290000000000001</v>
      </c>
    </row>
    <row r="7" spans="1:25" x14ac:dyDescent="0.2">
      <c r="A7" s="36" t="s">
        <v>301</v>
      </c>
      <c r="B7" s="169">
        <v>26.944435882568357</v>
      </c>
      <c r="C7" s="169">
        <v>26.944435882568357</v>
      </c>
      <c r="D7" s="52">
        <v>27.658033943176271</v>
      </c>
      <c r="E7" s="52">
        <v>27.658033943176271</v>
      </c>
      <c r="F7" s="52">
        <v>27.658033943176271</v>
      </c>
      <c r="G7" s="52">
        <v>27.658033943176271</v>
      </c>
      <c r="I7" s="36" t="s">
        <v>301</v>
      </c>
      <c r="J7" s="169">
        <v>32.534946632385257</v>
      </c>
      <c r="K7" s="52">
        <v>32.534946632385257</v>
      </c>
      <c r="L7" s="52">
        <v>32.534946632385257</v>
      </c>
      <c r="M7" s="52">
        <v>32.534946632385257</v>
      </c>
      <c r="N7" s="52">
        <v>32.534946632385257</v>
      </c>
      <c r="O7" s="52">
        <v>32.534946632385257</v>
      </c>
      <c r="P7" s="1"/>
      <c r="Q7" s="36" t="s">
        <v>301</v>
      </c>
      <c r="R7" s="169">
        <v>28.608221626281736</v>
      </c>
      <c r="S7" s="52">
        <v>28.608221626281736</v>
      </c>
      <c r="T7" s="52">
        <v>28.608221626281736</v>
      </c>
      <c r="U7" s="52">
        <v>28.608221626281736</v>
      </c>
      <c r="V7" s="52">
        <v>28.608221626281736</v>
      </c>
      <c r="W7" s="52">
        <v>28.608221626281736</v>
      </c>
    </row>
    <row r="8" spans="1:25" x14ac:dyDescent="0.2">
      <c r="A8" s="37" t="s">
        <v>300</v>
      </c>
      <c r="B8" s="170">
        <f>10^(-1/B6)-1</f>
        <v>1.0152148897540267</v>
      </c>
      <c r="C8" s="171">
        <f t="shared" ref="C8:G8" si="0">10^(-1/C6)-1</f>
        <v>1.0152148897540267</v>
      </c>
      <c r="D8" s="170">
        <f t="shared" si="0"/>
        <v>0.96179839632248743</v>
      </c>
      <c r="E8" s="170">
        <f t="shared" si="0"/>
        <v>0.96179839632248743</v>
      </c>
      <c r="F8" s="170">
        <f t="shared" si="0"/>
        <v>0.96179839632248743</v>
      </c>
      <c r="G8" s="171">
        <f t="shared" si="0"/>
        <v>0.96179839632248743</v>
      </c>
      <c r="I8" s="37" t="s">
        <v>300</v>
      </c>
      <c r="J8" s="170">
        <f>10^(-1/J6)-1</f>
        <v>1.0033191885170112</v>
      </c>
      <c r="K8" s="170">
        <f t="shared" ref="K8:O8" si="1">10^(-1/K6)-1</f>
        <v>1.0033191885170112</v>
      </c>
      <c r="L8" s="170">
        <f t="shared" si="1"/>
        <v>1.0033191885170112</v>
      </c>
      <c r="M8" s="170">
        <f t="shared" si="1"/>
        <v>1.0033191885170112</v>
      </c>
      <c r="N8" s="170">
        <f t="shared" si="1"/>
        <v>1.0033191885170112</v>
      </c>
      <c r="O8" s="171">
        <f t="shared" si="1"/>
        <v>1.0033191885170112</v>
      </c>
      <c r="P8" s="1"/>
      <c r="Q8" s="37" t="s">
        <v>300</v>
      </c>
      <c r="R8" s="170">
        <f t="shared" ref="R8:W8" si="2">10^(-1/R6)-1</f>
        <v>1.0402970589104128</v>
      </c>
      <c r="S8" s="170">
        <f t="shared" si="2"/>
        <v>1.0402970589104128</v>
      </c>
      <c r="T8" s="170">
        <f t="shared" si="2"/>
        <v>1.0402970589104128</v>
      </c>
      <c r="U8" s="170">
        <f t="shared" si="2"/>
        <v>1.0402970589104128</v>
      </c>
      <c r="V8" s="170">
        <f t="shared" si="2"/>
        <v>1.0402970589104128</v>
      </c>
      <c r="W8" s="171">
        <f t="shared" si="2"/>
        <v>1.0402970589104128</v>
      </c>
    </row>
    <row r="9" spans="1:25" x14ac:dyDescent="0.2">
      <c r="A9" s="50" t="s">
        <v>5</v>
      </c>
      <c r="B9" s="52">
        <f t="shared" ref="B9:G9" si="3">B14/B11/1.44</f>
        <v>1.9019094172611307E-2</v>
      </c>
      <c r="C9" s="52">
        <f t="shared" si="3"/>
        <v>5.310354389433794E-3</v>
      </c>
      <c r="D9" s="83">
        <f t="shared" si="3"/>
        <v>2.0864148693525358E-2</v>
      </c>
      <c r="E9" s="52">
        <f t="shared" si="3"/>
        <v>6.9702075058932673E-3</v>
      </c>
      <c r="F9" s="52">
        <f t="shared" si="3"/>
        <v>1.3031332323118545E-2</v>
      </c>
      <c r="G9" s="52">
        <f t="shared" si="3"/>
        <v>3.4432825056742622E-3</v>
      </c>
      <c r="I9" s="50" t="s">
        <v>5</v>
      </c>
      <c r="J9" s="53">
        <f t="shared" ref="J9:O9" si="4">J14/J11/1.44</f>
        <v>0.26988908032774911</v>
      </c>
      <c r="K9" s="53">
        <f t="shared" si="4"/>
        <v>1.6046021592553907E-3</v>
      </c>
      <c r="L9" s="53">
        <f t="shared" si="4"/>
        <v>0.15429853444132566</v>
      </c>
      <c r="M9" s="53">
        <f t="shared" si="4"/>
        <v>8.0791617155854113E-4</v>
      </c>
      <c r="N9" s="53">
        <f t="shared" si="4"/>
        <v>0.21635506690289888</v>
      </c>
      <c r="O9" s="53">
        <f t="shared" si="4"/>
        <v>7.4721435624640811E-3</v>
      </c>
      <c r="P9" s="1"/>
      <c r="Q9" s="50" t="s">
        <v>5</v>
      </c>
      <c r="R9" s="53">
        <f t="shared" ref="R9:W9" si="5">R14/R11/1.44</f>
        <v>5.3956909952952013E-2</v>
      </c>
      <c r="S9" s="53">
        <f t="shared" si="5"/>
        <v>6.5705976449599943E-3</v>
      </c>
      <c r="T9" s="53">
        <f t="shared" si="5"/>
        <v>2.3147268097248982E-2</v>
      </c>
      <c r="U9" s="53">
        <f t="shared" si="5"/>
        <v>3.5299456540355783E-3</v>
      </c>
      <c r="V9" s="53">
        <f t="shared" si="5"/>
        <v>3.2797553062340577E-2</v>
      </c>
      <c r="W9" s="53">
        <f t="shared" si="5"/>
        <v>3.7640200012763855E-3</v>
      </c>
    </row>
    <row r="10" spans="1:25" x14ac:dyDescent="0.2">
      <c r="A10" s="66" t="s">
        <v>302</v>
      </c>
      <c r="B10" s="88">
        <v>21.588833999160897</v>
      </c>
      <c r="C10" s="74">
        <v>21.588833999160897</v>
      </c>
      <c r="D10" s="74">
        <v>21.494295111056701</v>
      </c>
      <c r="E10" s="74">
        <v>21.494295111056701</v>
      </c>
      <c r="F10" s="74">
        <v>22.11999382773184</v>
      </c>
      <c r="G10" s="74">
        <v>22.11999382773184</v>
      </c>
      <c r="I10" s="66" t="s">
        <v>302</v>
      </c>
      <c r="J10" s="88">
        <v>26.883495332741774</v>
      </c>
      <c r="K10" s="74">
        <v>26.883495332741774</v>
      </c>
      <c r="L10" s="74">
        <v>26.799830241058856</v>
      </c>
      <c r="M10" s="74">
        <v>26.799830241058856</v>
      </c>
      <c r="N10" s="74">
        <v>27.373541823194724</v>
      </c>
      <c r="O10" s="74">
        <v>27.373541823194724</v>
      </c>
      <c r="P10" s="1"/>
      <c r="Q10" s="66" t="s">
        <v>302</v>
      </c>
      <c r="R10" s="88">
        <v>23.636627263049611</v>
      </c>
      <c r="S10" s="74">
        <v>23.636627263049611</v>
      </c>
      <c r="T10" s="74">
        <v>22.971789492961257</v>
      </c>
      <c r="U10" s="74">
        <v>22.971789492961257</v>
      </c>
      <c r="V10" s="74">
        <v>23.139193075215786</v>
      </c>
      <c r="W10" s="74">
        <v>23.139193075215786</v>
      </c>
    </row>
    <row r="11" spans="1:25" x14ac:dyDescent="0.2">
      <c r="A11" s="165" t="s">
        <v>209</v>
      </c>
      <c r="B11" s="169">
        <v>42.640674591064453</v>
      </c>
      <c r="C11" s="52">
        <v>42.640674591064453</v>
      </c>
      <c r="D11" s="52">
        <v>63.656848907470703</v>
      </c>
      <c r="E11" s="52">
        <v>63.656848907470703</v>
      </c>
      <c r="F11" s="52">
        <v>41.757228851318359</v>
      </c>
      <c r="G11" s="52">
        <v>41.757228851318359</v>
      </c>
      <c r="I11" s="165" t="s">
        <v>209</v>
      </c>
      <c r="J11" s="169">
        <v>50.737174987792969</v>
      </c>
      <c r="K11" s="52">
        <v>50.737174987792969</v>
      </c>
      <c r="L11" s="52">
        <v>53.77398681640625</v>
      </c>
      <c r="M11" s="52">
        <v>53.77398681640625</v>
      </c>
      <c r="N11" s="52">
        <v>36.095634460449219</v>
      </c>
      <c r="O11" s="52">
        <v>36.095634460449219</v>
      </c>
      <c r="P11" s="1"/>
      <c r="Q11" s="165" t="s">
        <v>209</v>
      </c>
      <c r="R11" s="169">
        <v>34.647346496582031</v>
      </c>
      <c r="S11" s="52">
        <v>34.647346496582031</v>
      </c>
      <c r="T11" s="52">
        <v>55.66290283203125</v>
      </c>
      <c r="U11" s="52">
        <v>55.66290283203125</v>
      </c>
      <c r="V11" s="52">
        <v>49.399444580078125</v>
      </c>
      <c r="W11" s="52">
        <v>49.399444580078125</v>
      </c>
    </row>
    <row r="12" spans="1:25" x14ac:dyDescent="0.2">
      <c r="A12" s="165" t="s">
        <v>304</v>
      </c>
      <c r="B12" s="169">
        <v>3.5713715553283691</v>
      </c>
      <c r="C12" s="52">
        <v>3.5713715553283691</v>
      </c>
      <c r="D12" s="52">
        <v>2.7267622947692871</v>
      </c>
      <c r="E12" s="52">
        <v>2.7267622947692871</v>
      </c>
      <c r="F12" s="52">
        <v>13.733118057250977</v>
      </c>
      <c r="G12" s="52">
        <v>13.733118057250977</v>
      </c>
      <c r="I12" s="165" t="s">
        <v>304</v>
      </c>
      <c r="J12" s="169">
        <v>1.2392090559005737</v>
      </c>
      <c r="K12" s="52">
        <v>1.2392090559005737</v>
      </c>
      <c r="L12" s="52">
        <v>1.3508651256561279</v>
      </c>
      <c r="M12" s="52">
        <v>1.3508651256561279</v>
      </c>
      <c r="N12" s="52">
        <v>1.4456167221069336</v>
      </c>
      <c r="O12" s="52">
        <v>1.4456167221069336</v>
      </c>
      <c r="P12" s="1"/>
      <c r="Q12" s="165" t="s">
        <v>304</v>
      </c>
      <c r="R12" s="169">
        <v>2.1422493457794189</v>
      </c>
      <c r="S12" s="52">
        <v>2.1422493457794189</v>
      </c>
      <c r="T12" s="52">
        <v>9.9596872329711914</v>
      </c>
      <c r="U12" s="52">
        <v>9.9596872329711914</v>
      </c>
      <c r="V12" s="52">
        <v>9.7275495529174805</v>
      </c>
      <c r="W12" s="52">
        <v>9.7275495529174805</v>
      </c>
    </row>
    <row r="13" spans="1:25" x14ac:dyDescent="0.2">
      <c r="A13" s="168" t="s">
        <v>303</v>
      </c>
      <c r="B13" s="184">
        <v>26.72303707257851</v>
      </c>
      <c r="C13" s="75">
        <v>28.543699012933381</v>
      </c>
      <c r="D13" s="75">
        <v>26.695778389013036</v>
      </c>
      <c r="E13" s="75">
        <v>28.322799893338249</v>
      </c>
      <c r="F13" s="75">
        <v>28.019952393480665</v>
      </c>
      <c r="G13" s="75">
        <v>29.995033626505389</v>
      </c>
      <c r="I13" s="168" t="s">
        <v>303</v>
      </c>
      <c r="J13" s="184">
        <v>28.243733905259241</v>
      </c>
      <c r="K13" s="75">
        <v>35.620094562197799</v>
      </c>
      <c r="L13" s="75">
        <v>28.964785933522645</v>
      </c>
      <c r="M13" s="75">
        <v>36.524005020004388</v>
      </c>
      <c r="N13" s="75">
        <v>29.051984852541636</v>
      </c>
      <c r="O13" s="75">
        <v>33.896131107027877</v>
      </c>
      <c r="P13" s="1"/>
      <c r="Q13" s="168" t="s">
        <v>303</v>
      </c>
      <c r="R13" s="184">
        <v>27.219494786425017</v>
      </c>
      <c r="S13" s="75">
        <v>30.172228638944677</v>
      </c>
      <c r="T13" s="75">
        <v>27.741467339786958</v>
      </c>
      <c r="U13" s="75">
        <v>30.378694072072257</v>
      </c>
      <c r="V13" s="75">
        <v>27.420188567594288</v>
      </c>
      <c r="W13" s="75">
        <v>30.456060530428076</v>
      </c>
    </row>
    <row r="14" spans="1:25" x14ac:dyDescent="0.2">
      <c r="A14" s="165" t="s">
        <v>315</v>
      </c>
      <c r="B14" s="169">
        <v>1.1678212881088257</v>
      </c>
      <c r="C14" s="52">
        <v>0.3260694146156311</v>
      </c>
      <c r="D14" s="52">
        <v>1.9125301837921143</v>
      </c>
      <c r="E14" s="52">
        <v>0.63893008232116699</v>
      </c>
      <c r="F14" s="52">
        <v>0.78357934951782227</v>
      </c>
      <c r="G14" s="52">
        <v>0.20704598724842072</v>
      </c>
      <c r="I14" s="165" t="s">
        <v>315</v>
      </c>
      <c r="J14" s="169">
        <v>19.718509674072266</v>
      </c>
      <c r="K14" s="52">
        <v>0.11723469197750092</v>
      </c>
      <c r="L14" s="52">
        <v>11.948036193847656</v>
      </c>
      <c r="M14" s="52">
        <v>6.2560617923736572E-2</v>
      </c>
      <c r="N14" s="52">
        <v>11.245641708374023</v>
      </c>
      <c r="O14" s="52">
        <v>0.38838493824005127</v>
      </c>
      <c r="P14" s="1"/>
      <c r="Q14" s="165" t="s">
        <v>315</v>
      </c>
      <c r="R14" s="169">
        <v>2.6920278072357178</v>
      </c>
      <c r="S14" s="52">
        <v>0.32782143354415894</v>
      </c>
      <c r="T14" s="52">
        <v>1.8553595542907715</v>
      </c>
      <c r="U14" s="52">
        <v>0.2829413115978241</v>
      </c>
      <c r="V14" s="52">
        <v>2.3330605030059814</v>
      </c>
      <c r="W14" s="52">
        <v>0.26775431632995605</v>
      </c>
    </row>
    <row r="15" spans="1:25" x14ac:dyDescent="0.2">
      <c r="A15" s="47" t="s">
        <v>293</v>
      </c>
      <c r="B15" s="89">
        <v>0.14577010273933411</v>
      </c>
      <c r="C15" s="53">
        <v>4.7805104404687881E-2</v>
      </c>
      <c r="D15" s="53">
        <v>6.1260443180799484E-3</v>
      </c>
      <c r="E15" s="53">
        <v>0.1333598792552948</v>
      </c>
      <c r="F15" s="53">
        <v>0.17954722046852112</v>
      </c>
      <c r="G15" s="53">
        <v>1.7323261126875877E-2</v>
      </c>
      <c r="I15" s="47" t="s">
        <v>293</v>
      </c>
      <c r="J15" s="89">
        <v>1.1092712879180908</v>
      </c>
      <c r="K15" s="53">
        <v>1.8978746607899666E-2</v>
      </c>
      <c r="L15" s="53">
        <v>0.22353407740592957</v>
      </c>
      <c r="M15" s="53">
        <v>4.15831059217453E-3</v>
      </c>
      <c r="N15" s="53">
        <v>0.31330820918083191</v>
      </c>
      <c r="O15" s="53">
        <v>7.72846769541502E-3</v>
      </c>
      <c r="P15" s="1"/>
      <c r="Q15" s="47" t="s">
        <v>293</v>
      </c>
      <c r="R15" s="89">
        <v>0.42405024170875549</v>
      </c>
      <c r="S15" s="53">
        <v>6.6778987646102905E-2</v>
      </c>
      <c r="T15" s="53">
        <v>0.35650897026062012</v>
      </c>
      <c r="U15" s="53">
        <v>0.35650897026062012</v>
      </c>
      <c r="V15" s="53">
        <v>0.41446468234062195</v>
      </c>
      <c r="W15" s="53">
        <v>8.2360483705997467E-2</v>
      </c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Y16" s="1"/>
    </row>
    <row r="17" spans="1:26" x14ac:dyDescent="0.2">
      <c r="A17" s="194" t="s">
        <v>55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I17" s="194" t="s">
        <v>55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  <c r="P17" s="1"/>
      <c r="Q17" s="194" t="s">
        <v>55</v>
      </c>
      <c r="R17" s="192" t="s">
        <v>277</v>
      </c>
      <c r="S17" s="193"/>
      <c r="T17" s="192" t="s">
        <v>278</v>
      </c>
      <c r="U17" s="193"/>
      <c r="V17" s="192" t="s">
        <v>279</v>
      </c>
      <c r="W17" s="193"/>
      <c r="Y17" s="1"/>
    </row>
    <row r="18" spans="1:26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I18" s="195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  <c r="P18" s="1"/>
      <c r="Q18" s="195"/>
      <c r="R18" s="13" t="s">
        <v>228</v>
      </c>
      <c r="S18" s="56" t="s">
        <v>4</v>
      </c>
      <c r="T18" s="13" t="s">
        <v>228</v>
      </c>
      <c r="U18" s="56" t="s">
        <v>4</v>
      </c>
      <c r="V18" s="13" t="s">
        <v>228</v>
      </c>
      <c r="W18" s="56" t="s">
        <v>4</v>
      </c>
      <c r="Y18" s="1"/>
      <c r="Z18" s="1"/>
    </row>
    <row r="19" spans="1:26" x14ac:dyDescent="0.2">
      <c r="A19" s="46" t="s">
        <v>313</v>
      </c>
      <c r="B19" s="67">
        <v>0.998</v>
      </c>
      <c r="C19" s="54">
        <v>0.998</v>
      </c>
      <c r="D19" s="54">
        <v>0.998</v>
      </c>
      <c r="E19" s="54">
        <v>0.998</v>
      </c>
      <c r="F19" s="54">
        <v>0.998</v>
      </c>
      <c r="G19" s="54">
        <v>0.998</v>
      </c>
      <c r="I19" s="46" t="s">
        <v>313</v>
      </c>
      <c r="J19" s="67">
        <v>0.997</v>
      </c>
      <c r="K19" s="54">
        <v>0.997</v>
      </c>
      <c r="L19" s="54">
        <v>0.997</v>
      </c>
      <c r="M19" s="54">
        <v>0.997</v>
      </c>
      <c r="N19" s="54">
        <v>0.997</v>
      </c>
      <c r="O19" s="54">
        <v>0.997</v>
      </c>
      <c r="P19" s="1"/>
      <c r="Q19" s="46" t="s">
        <v>313</v>
      </c>
      <c r="R19" s="67">
        <v>0.98099999999999998</v>
      </c>
      <c r="S19" s="54">
        <v>0.98099999999999998</v>
      </c>
      <c r="T19" s="54">
        <v>0.98099999999999998</v>
      </c>
      <c r="U19" s="54">
        <v>0.98099999999999998</v>
      </c>
      <c r="V19" s="54">
        <v>0.98099999999999998</v>
      </c>
      <c r="W19" s="54">
        <v>0.98099999999999998</v>
      </c>
      <c r="Y19" s="1"/>
      <c r="Z19" s="1"/>
    </row>
    <row r="20" spans="1:26" x14ac:dyDescent="0.2">
      <c r="A20" s="36" t="s">
        <v>314</v>
      </c>
      <c r="B20" s="110">
        <v>-3.3879999999999999</v>
      </c>
      <c r="C20" s="110">
        <v>-3.3879999999999999</v>
      </c>
      <c r="D20" s="166">
        <v>-3.3879999999999999</v>
      </c>
      <c r="E20" s="166">
        <v>-3.3879999999999999</v>
      </c>
      <c r="F20" s="166">
        <v>-3.3879999999999999</v>
      </c>
      <c r="G20" s="166">
        <v>-3.3879999999999999</v>
      </c>
      <c r="I20" s="36" t="s">
        <v>314</v>
      </c>
      <c r="J20" s="110">
        <v>-3.3140000000000001</v>
      </c>
      <c r="K20" s="110">
        <v>-3.3140000000000001</v>
      </c>
      <c r="L20" s="166">
        <v>-3.35</v>
      </c>
      <c r="M20" s="166">
        <v>-3.35</v>
      </c>
      <c r="N20" s="166">
        <v>-3.35</v>
      </c>
      <c r="O20" s="166">
        <v>-3.35</v>
      </c>
      <c r="P20" s="1"/>
      <c r="Q20" s="36" t="s">
        <v>314</v>
      </c>
      <c r="R20" s="110">
        <v>-3.3180000000000001</v>
      </c>
      <c r="S20" s="110">
        <v>-3.3180000000000001</v>
      </c>
      <c r="T20" s="166">
        <v>-3.3180000000000001</v>
      </c>
      <c r="U20" s="166">
        <v>-3.3180000000000001</v>
      </c>
      <c r="V20" s="166">
        <v>-3.3180000000000001</v>
      </c>
      <c r="W20" s="166">
        <v>-3.3180000000000001</v>
      </c>
      <c r="Y20" s="1"/>
      <c r="Z20" s="1"/>
    </row>
    <row r="21" spans="1:26" x14ac:dyDescent="0.2">
      <c r="A21" s="36" t="s">
        <v>301</v>
      </c>
      <c r="B21" s="169">
        <v>29.299255943298341</v>
      </c>
      <c r="C21" s="169">
        <v>29.299255943298341</v>
      </c>
      <c r="D21" s="52">
        <v>29.299255943298341</v>
      </c>
      <c r="E21" s="52">
        <v>29.299255943298341</v>
      </c>
      <c r="F21" s="52">
        <v>29.299255943298341</v>
      </c>
      <c r="G21" s="52">
        <v>29.299255943298341</v>
      </c>
      <c r="I21" s="36" t="s">
        <v>301</v>
      </c>
      <c r="J21" s="169">
        <v>32.534946632385257</v>
      </c>
      <c r="K21" s="52">
        <v>32.534946632385257</v>
      </c>
      <c r="L21" s="52">
        <v>29.530353546142592</v>
      </c>
      <c r="M21" s="52">
        <v>29.530353546142592</v>
      </c>
      <c r="N21" s="52">
        <v>29.530353546142592</v>
      </c>
      <c r="O21" s="52">
        <v>29.530353546142592</v>
      </c>
      <c r="P21" s="1"/>
      <c r="Q21" s="36" t="s">
        <v>301</v>
      </c>
      <c r="R21" s="169">
        <v>33.503382873535159</v>
      </c>
      <c r="S21" s="169">
        <v>33.503382873535159</v>
      </c>
      <c r="T21" s="52">
        <v>33.503382873535159</v>
      </c>
      <c r="U21" s="52">
        <v>33.503382873535159</v>
      </c>
      <c r="V21" s="52">
        <v>33.503382873535159</v>
      </c>
      <c r="W21" s="52">
        <v>33.503382873535159</v>
      </c>
      <c r="Y21" s="1"/>
      <c r="Z21" s="1"/>
    </row>
    <row r="22" spans="1:26" x14ac:dyDescent="0.2">
      <c r="A22" s="37" t="s">
        <v>300</v>
      </c>
      <c r="B22" s="170">
        <f t="shared" ref="B22:G22" si="6">10^(-1/B20)-1</f>
        <v>0.97314674807808887</v>
      </c>
      <c r="C22" s="171">
        <f t="shared" si="6"/>
        <v>0.97314674807808887</v>
      </c>
      <c r="D22" s="170">
        <f t="shared" si="6"/>
        <v>0.97314674807808887</v>
      </c>
      <c r="E22" s="170">
        <f t="shared" si="6"/>
        <v>0.97314674807808887</v>
      </c>
      <c r="F22" s="170">
        <f t="shared" si="6"/>
        <v>0.97314674807808887</v>
      </c>
      <c r="G22" s="171">
        <f t="shared" si="6"/>
        <v>0.97314674807808887</v>
      </c>
      <c r="I22" s="37" t="s">
        <v>300</v>
      </c>
      <c r="J22" s="170">
        <f>10^(-1/J20)-1</f>
        <v>1.0033191885170112</v>
      </c>
      <c r="K22" s="170">
        <f t="shared" ref="K22" si="7">10^(-1/K20)-1</f>
        <v>1.0033191885170112</v>
      </c>
      <c r="L22" s="170">
        <f>10^(-1/L20)-1</f>
        <v>0.98841697800835604</v>
      </c>
      <c r="M22" s="170">
        <f>10^(-1/M20)-1</f>
        <v>0.98841697800835604</v>
      </c>
      <c r="N22" s="170">
        <f>10^(-1/N20)-1</f>
        <v>0.98841697800835604</v>
      </c>
      <c r="O22" s="171">
        <f>10^(-1/O20)-1</f>
        <v>0.98841697800835604</v>
      </c>
      <c r="P22" s="1"/>
      <c r="Q22" s="37" t="s">
        <v>300</v>
      </c>
      <c r="R22" s="170">
        <f t="shared" ref="R22:W22" si="8">10^(-1/R20)-1</f>
        <v>1.0016418718167905</v>
      </c>
      <c r="S22" s="171">
        <f t="shared" si="8"/>
        <v>1.0016418718167905</v>
      </c>
      <c r="T22" s="170">
        <f t="shared" si="8"/>
        <v>1.0016418718167905</v>
      </c>
      <c r="U22" s="170">
        <f t="shared" si="8"/>
        <v>1.0016418718167905</v>
      </c>
      <c r="V22" s="170">
        <f t="shared" si="8"/>
        <v>1.0016418718167905</v>
      </c>
      <c r="W22" s="171">
        <f t="shared" si="8"/>
        <v>1.0016418718167905</v>
      </c>
      <c r="Y22" s="1"/>
      <c r="Z22" s="1"/>
    </row>
    <row r="23" spans="1:26" x14ac:dyDescent="0.2">
      <c r="A23" s="50" t="s">
        <v>5</v>
      </c>
      <c r="B23" s="52">
        <f t="shared" ref="B23:G23" si="9">B28/B25/1.44</f>
        <v>2.6537062527297657E-2</v>
      </c>
      <c r="C23" s="52">
        <f t="shared" si="9"/>
        <v>3.2934357562035641E-3</v>
      </c>
      <c r="D23" s="83">
        <f t="shared" si="9"/>
        <v>1.4430174867361931E-2</v>
      </c>
      <c r="E23" s="52">
        <f t="shared" si="9"/>
        <v>4.5875788793549085E-3</v>
      </c>
      <c r="F23" s="52">
        <f t="shared" si="9"/>
        <v>1.1352838294426501E-2</v>
      </c>
      <c r="G23" s="52">
        <f t="shared" si="9"/>
        <v>1.5874480329742737E-3</v>
      </c>
      <c r="I23" s="50" t="s">
        <v>5</v>
      </c>
      <c r="J23" s="52">
        <f t="shared" ref="J23:O23" si="10">J28/J25/1.44</f>
        <v>0.24344498570915854</v>
      </c>
      <c r="K23" s="52">
        <f t="shared" si="10"/>
        <v>1.2031745286786973E-2</v>
      </c>
      <c r="L23" s="83">
        <f t="shared" si="10"/>
        <v>0.24709301423544922</v>
      </c>
      <c r="M23" s="52">
        <f t="shared" si="10"/>
        <v>7.3203804045114422E-3</v>
      </c>
      <c r="N23" s="52">
        <f t="shared" si="10"/>
        <v>0.32865113249558836</v>
      </c>
      <c r="O23" s="52">
        <f t="shared" si="10"/>
        <v>1.0573949568339156E-3</v>
      </c>
      <c r="P23" s="1"/>
      <c r="Q23" s="50" t="s">
        <v>5</v>
      </c>
      <c r="R23" s="52">
        <f t="shared" ref="R23:W23" si="11">R28/R25/1.44</f>
        <v>5.1056639680814878E-2</v>
      </c>
      <c r="S23" s="52">
        <f t="shared" si="11"/>
        <v>1.78885166146205E-3</v>
      </c>
      <c r="T23" s="83">
        <f t="shared" si="11"/>
        <v>2.1453187294146695E-2</v>
      </c>
      <c r="U23" s="52">
        <f t="shared" si="11"/>
        <v>1.0452264269206138E-2</v>
      </c>
      <c r="V23" s="52">
        <f t="shared" si="11"/>
        <v>2.4377702506243777E-2</v>
      </c>
      <c r="W23" s="52">
        <f t="shared" si="11"/>
        <v>5.4573404133111654E-3</v>
      </c>
      <c r="Y23" s="1"/>
    </row>
    <row r="24" spans="1:26" x14ac:dyDescent="0.2">
      <c r="A24" s="66" t="s">
        <v>302</v>
      </c>
      <c r="B24" s="88">
        <v>22.65178360900298</v>
      </c>
      <c r="C24" s="74">
        <v>22.65178360900298</v>
      </c>
      <c r="D24" s="74">
        <v>23.685286295241742</v>
      </c>
      <c r="E24" s="74">
        <v>23.685286295241742</v>
      </c>
      <c r="F24" s="74">
        <v>22.809821368165597</v>
      </c>
      <c r="G24" s="74">
        <v>22.809821368165597</v>
      </c>
      <c r="I24" s="66" t="s">
        <v>302</v>
      </c>
      <c r="J24" s="88">
        <v>27.270073767722064</v>
      </c>
      <c r="K24" s="74">
        <v>27.270073767722064</v>
      </c>
      <c r="L24" s="74">
        <v>23.967746065039005</v>
      </c>
      <c r="M24" s="74">
        <v>23.967746065039005</v>
      </c>
      <c r="N24" s="74">
        <v>23.804388369064181</v>
      </c>
      <c r="O24" s="74">
        <v>23.804388369064181</v>
      </c>
      <c r="P24" s="1"/>
      <c r="Q24" s="66" t="s">
        <v>302</v>
      </c>
      <c r="R24" s="88">
        <v>27.068068987262812</v>
      </c>
      <c r="S24" s="74">
        <v>27.068068987262812</v>
      </c>
      <c r="T24" s="74">
        <v>27.372887700834735</v>
      </c>
      <c r="U24" s="74">
        <v>27.372887700834735</v>
      </c>
      <c r="V24" s="74">
        <v>27.365800035593036</v>
      </c>
      <c r="W24" s="74">
        <v>27.365800035593036</v>
      </c>
      <c r="Y24" s="1"/>
    </row>
    <row r="25" spans="1:26" x14ac:dyDescent="0.2">
      <c r="A25" s="165" t="s">
        <v>209</v>
      </c>
      <c r="B25" s="169">
        <v>91.635520935058594</v>
      </c>
      <c r="C25" s="52">
        <v>91.635520935058594</v>
      </c>
      <c r="D25" s="52">
        <v>45.395816802978516</v>
      </c>
      <c r="E25" s="52">
        <v>45.395816802978516</v>
      </c>
      <c r="F25" s="52">
        <v>82.303352355957031</v>
      </c>
      <c r="G25" s="52">
        <v>82.303352355957031</v>
      </c>
      <c r="I25" s="165" t="s">
        <v>209</v>
      </c>
      <c r="J25" s="169">
        <v>38.786106109619141</v>
      </c>
      <c r="K25" s="52">
        <v>38.786106109619141</v>
      </c>
      <c r="L25" s="52">
        <v>45.759349822998047</v>
      </c>
      <c r="M25" s="52">
        <v>45.759349822998047</v>
      </c>
      <c r="N25" s="52">
        <v>51.196861267089844</v>
      </c>
      <c r="O25" s="52">
        <v>51.196861267089844</v>
      </c>
      <c r="P25" s="1"/>
      <c r="Q25" s="165" t="s">
        <v>209</v>
      </c>
      <c r="R25" s="169">
        <v>86.999336242675781</v>
      </c>
      <c r="S25" s="52">
        <v>86.999336242675781</v>
      </c>
      <c r="T25" s="52">
        <v>70.41217041015625</v>
      </c>
      <c r="U25" s="52">
        <v>70.41217041015625</v>
      </c>
      <c r="V25" s="52">
        <v>70.759353637695312</v>
      </c>
      <c r="W25" s="52">
        <v>70.759353637695312</v>
      </c>
    </row>
    <row r="26" spans="1:26" x14ac:dyDescent="0.2">
      <c r="A26" s="165" t="s">
        <v>304</v>
      </c>
      <c r="B26" s="169">
        <v>5.8723006248474121</v>
      </c>
      <c r="C26" s="52">
        <v>5.8723006248474121</v>
      </c>
      <c r="D26" s="52">
        <v>2.4610359668731689</v>
      </c>
      <c r="E26" s="52">
        <v>2.4610359668731689</v>
      </c>
      <c r="F26" s="52">
        <v>0.98906040191650391</v>
      </c>
      <c r="G26" s="52">
        <v>0.98906040191650391</v>
      </c>
      <c r="H26" s="1"/>
      <c r="I26" s="165" t="s">
        <v>304</v>
      </c>
      <c r="J26" s="169">
        <v>2.0761713981628418</v>
      </c>
      <c r="K26" s="52">
        <v>2.0761713981628418</v>
      </c>
      <c r="L26" s="52">
        <v>1.0478043556213379</v>
      </c>
      <c r="M26" s="52">
        <v>1.0478043556213379</v>
      </c>
      <c r="N26" s="52">
        <v>1.5233422517776489</v>
      </c>
      <c r="O26" s="52">
        <v>1.5233422517776489</v>
      </c>
      <c r="P26" s="1"/>
      <c r="Q26" s="165" t="s">
        <v>304</v>
      </c>
      <c r="R26" s="169">
        <v>9.8068342208862305</v>
      </c>
      <c r="S26" s="52">
        <v>9.8068342208862305</v>
      </c>
      <c r="T26" s="52">
        <v>2.2447264194488525</v>
      </c>
      <c r="U26" s="52">
        <v>2.2447264194488525</v>
      </c>
      <c r="V26" s="52">
        <v>7.2014436721801758</v>
      </c>
      <c r="W26" s="52">
        <v>7.2014436721801758</v>
      </c>
      <c r="Y26" s="1"/>
    </row>
    <row r="27" spans="1:26" x14ac:dyDescent="0.2">
      <c r="A27" s="168" t="s">
        <v>303</v>
      </c>
      <c r="B27" s="184">
        <v>27.455238037649501</v>
      </c>
      <c r="C27" s="75">
        <v>30.5254560089124</v>
      </c>
      <c r="D27" s="75">
        <v>29.385142011614587</v>
      </c>
      <c r="E27" s="75">
        <v>31.071309122805623</v>
      </c>
      <c r="F27" s="75">
        <v>28.862595361671247</v>
      </c>
      <c r="G27" s="75">
        <v>31.757319281204808</v>
      </c>
      <c r="H27" s="12"/>
      <c r="I27" s="168" t="s">
        <v>303</v>
      </c>
      <c r="J27" s="184">
        <v>28.778728105992137</v>
      </c>
      <c r="K27" s="75">
        <v>33.107051391455848</v>
      </c>
      <c r="L27" s="75">
        <v>25.471149151103674</v>
      </c>
      <c r="M27" s="75">
        <v>30.591043989644589</v>
      </c>
      <c r="N27" s="75">
        <v>24.892811324492946</v>
      </c>
      <c r="O27" s="75">
        <v>33.242679284169398</v>
      </c>
      <c r="P27" s="1"/>
      <c r="Q27" s="168" t="s">
        <v>303</v>
      </c>
      <c r="R27" s="184">
        <v>30.829304945679738</v>
      </c>
      <c r="S27" s="75">
        <v>35.658580615954619</v>
      </c>
      <c r="T27" s="75">
        <v>32.383551078948202</v>
      </c>
      <c r="U27" s="75">
        <v>33.419700905738118</v>
      </c>
      <c r="V27" s="75">
        <v>32.192311266599518</v>
      </c>
      <c r="W27" s="75">
        <v>34.349050180580377</v>
      </c>
      <c r="Y27" s="1"/>
      <c r="Z27" s="1"/>
    </row>
    <row r="28" spans="1:26" x14ac:dyDescent="0.2">
      <c r="A28" s="165" t="s">
        <v>315</v>
      </c>
      <c r="B28" s="169">
        <v>3.5017020702362061</v>
      </c>
      <c r="C28" s="52">
        <v>0.4345858097076416</v>
      </c>
      <c r="D28" s="52">
        <v>0.94330018758773804</v>
      </c>
      <c r="E28" s="52">
        <v>0.29988992214202881</v>
      </c>
      <c r="F28" s="52">
        <v>1.3455023765563965</v>
      </c>
      <c r="G28" s="52">
        <v>0.18813930451869965</v>
      </c>
      <c r="H28" s="58"/>
      <c r="I28" s="165" t="s">
        <v>315</v>
      </c>
      <c r="J28" s="169">
        <v>13.596887588501</v>
      </c>
      <c r="K28" s="52">
        <v>0.67199695110321045</v>
      </c>
      <c r="L28" s="52">
        <v>16.281814575195298</v>
      </c>
      <c r="M28" s="52">
        <v>0.48236522078514099</v>
      </c>
      <c r="N28" s="52">
        <v>24.229305267333984</v>
      </c>
      <c r="O28" s="52">
        <v>7.7954836189746857E-2</v>
      </c>
      <c r="P28" s="1"/>
      <c r="Q28" s="165" t="s">
        <v>315</v>
      </c>
      <c r="R28" s="169">
        <v>6.396327018737793</v>
      </c>
      <c r="S28" s="52">
        <v>0.22410562634468079</v>
      </c>
      <c r="T28" s="52">
        <v>2.1752142906188965</v>
      </c>
      <c r="U28" s="52">
        <v>1.0597919225692749</v>
      </c>
      <c r="V28" s="52">
        <v>2.4839286804199219</v>
      </c>
      <c r="W28" s="52">
        <v>0.55606734752655029</v>
      </c>
      <c r="Y28" s="1"/>
      <c r="Z28" s="1"/>
    </row>
    <row r="29" spans="1:26" x14ac:dyDescent="0.2">
      <c r="A29" s="47" t="s">
        <v>293</v>
      </c>
      <c r="B29" s="89">
        <v>0.1471761167049408</v>
      </c>
      <c r="C29" s="53">
        <v>0.13736613094806671</v>
      </c>
      <c r="D29" s="53">
        <v>1.6309060156345367E-2</v>
      </c>
      <c r="E29" s="53">
        <v>6.2143359333276749E-2</v>
      </c>
      <c r="F29" s="53">
        <v>8.0415427684783936E-2</v>
      </c>
      <c r="G29" s="53">
        <v>8.7652318179607391E-2</v>
      </c>
      <c r="H29" s="59"/>
      <c r="I29" s="47" t="s">
        <v>293</v>
      </c>
      <c r="J29" s="89">
        <v>0.43376323580741882</v>
      </c>
      <c r="K29" s="53">
        <v>7.7448837459087372E-2</v>
      </c>
      <c r="L29" s="53">
        <v>0.6690518856048584</v>
      </c>
      <c r="M29" s="53">
        <v>0.12673097848892212</v>
      </c>
      <c r="N29" s="53">
        <v>2.1738333627581596E-2</v>
      </c>
      <c r="O29" s="53">
        <v>0.10453081130981445</v>
      </c>
      <c r="P29" s="1"/>
      <c r="Q29" s="47" t="s">
        <v>293</v>
      </c>
      <c r="R29" s="89">
        <v>0.35172960162162781</v>
      </c>
      <c r="S29" s="53">
        <v>5.4559905081987381E-2</v>
      </c>
      <c r="T29" s="53">
        <v>1.0327210426330566</v>
      </c>
      <c r="U29" s="53">
        <v>0.97791355848312378</v>
      </c>
      <c r="V29" s="53">
        <v>0.6334654688835144</v>
      </c>
      <c r="W29" s="53">
        <v>0</v>
      </c>
      <c r="Y29" s="1"/>
      <c r="Z29" s="1"/>
    </row>
    <row r="30" spans="1:2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Y30" s="1"/>
      <c r="Z30" s="1"/>
    </row>
    <row r="31" spans="1:26" x14ac:dyDescent="0.2">
      <c r="A31" s="194" t="s">
        <v>56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  <c r="I31" s="194" t="s">
        <v>56</v>
      </c>
      <c r="J31" s="192" t="s">
        <v>277</v>
      </c>
      <c r="K31" s="193"/>
      <c r="L31" s="192" t="s">
        <v>278</v>
      </c>
      <c r="M31" s="193"/>
      <c r="N31" s="192" t="s">
        <v>279</v>
      </c>
      <c r="O31" s="193"/>
      <c r="P31" s="1"/>
      <c r="Q31" s="194" t="s">
        <v>56</v>
      </c>
      <c r="R31" s="192" t="s">
        <v>277</v>
      </c>
      <c r="S31" s="193"/>
      <c r="T31" s="192" t="s">
        <v>278</v>
      </c>
      <c r="U31" s="193"/>
      <c r="V31" s="192" t="s">
        <v>279</v>
      </c>
      <c r="W31" s="193"/>
      <c r="Y31" s="1"/>
      <c r="Z31" s="1"/>
    </row>
    <row r="32" spans="1:26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  <c r="I32" s="195"/>
      <c r="J32" s="13" t="s">
        <v>228</v>
      </c>
      <c r="K32" s="56" t="s">
        <v>4</v>
      </c>
      <c r="L32" s="13" t="s">
        <v>228</v>
      </c>
      <c r="M32" s="56" t="s">
        <v>4</v>
      </c>
      <c r="N32" s="13" t="s">
        <v>228</v>
      </c>
      <c r="O32" s="56" t="s">
        <v>4</v>
      </c>
      <c r="P32" s="1"/>
      <c r="Q32" s="195"/>
      <c r="R32" s="13" t="s">
        <v>228</v>
      </c>
      <c r="S32" s="56" t="s">
        <v>4</v>
      </c>
      <c r="T32" s="13" t="s">
        <v>228</v>
      </c>
      <c r="U32" s="56" t="s">
        <v>4</v>
      </c>
      <c r="V32" s="13" t="s">
        <v>228</v>
      </c>
      <c r="W32" s="56" t="s">
        <v>4</v>
      </c>
      <c r="Y32" s="1"/>
      <c r="Z32" s="1"/>
    </row>
    <row r="33" spans="1:26" x14ac:dyDescent="0.2">
      <c r="A33" s="46" t="s">
        <v>313</v>
      </c>
      <c r="B33" s="67">
        <v>0.998</v>
      </c>
      <c r="C33" s="54">
        <v>0.998</v>
      </c>
      <c r="D33" s="54">
        <v>0.998</v>
      </c>
      <c r="E33" s="54">
        <v>0.998</v>
      </c>
      <c r="F33" s="54">
        <v>0.998</v>
      </c>
      <c r="G33" s="54">
        <v>0.998</v>
      </c>
      <c r="I33" s="46" t="s">
        <v>313</v>
      </c>
      <c r="J33" s="67">
        <v>0.999</v>
      </c>
      <c r="K33" s="54">
        <v>0.999</v>
      </c>
      <c r="L33" s="54">
        <v>0.999</v>
      </c>
      <c r="M33" s="54">
        <v>0.999</v>
      </c>
      <c r="N33" s="54">
        <v>0.999</v>
      </c>
      <c r="O33" s="54">
        <v>0.999</v>
      </c>
      <c r="P33" s="1"/>
      <c r="Q33" s="46" t="s">
        <v>313</v>
      </c>
      <c r="R33" s="67">
        <v>0.995</v>
      </c>
      <c r="S33" s="54">
        <v>0.995</v>
      </c>
      <c r="T33" s="54">
        <v>0.995</v>
      </c>
      <c r="U33" s="54">
        <v>0.995</v>
      </c>
      <c r="V33" s="54">
        <v>0.995</v>
      </c>
      <c r="W33" s="54">
        <v>0.995</v>
      </c>
      <c r="Y33" s="1"/>
      <c r="Z33" s="1"/>
    </row>
    <row r="34" spans="1:26" x14ac:dyDescent="0.2">
      <c r="A34" s="36" t="s">
        <v>314</v>
      </c>
      <c r="B34" s="110">
        <v>-3.46</v>
      </c>
      <c r="C34" s="110">
        <v>-3.46</v>
      </c>
      <c r="D34" s="166">
        <v>-3.46</v>
      </c>
      <c r="E34" s="166">
        <v>-3.46</v>
      </c>
      <c r="F34" s="166">
        <v>-3.46</v>
      </c>
      <c r="G34" s="166">
        <v>-3.46</v>
      </c>
      <c r="I34" s="36" t="s">
        <v>314</v>
      </c>
      <c r="J34" s="110">
        <v>-3.3290000000000002</v>
      </c>
      <c r="K34" s="110">
        <v>-3.3290000000000002</v>
      </c>
      <c r="L34" s="166">
        <v>-3.3290000000000002</v>
      </c>
      <c r="M34" s="166">
        <v>-3.3290000000000002</v>
      </c>
      <c r="N34" s="166">
        <v>-3.3290000000000002</v>
      </c>
      <c r="O34" s="166">
        <v>-3.3290000000000002</v>
      </c>
      <c r="P34" s="1"/>
      <c r="Q34" s="36" t="s">
        <v>314</v>
      </c>
      <c r="R34" s="110">
        <v>-3.5139999999999998</v>
      </c>
      <c r="S34" s="110">
        <v>-3.5139999999999998</v>
      </c>
      <c r="T34" s="166">
        <v>-3.5139999999999998</v>
      </c>
      <c r="U34" s="166">
        <v>-3.5139999999999998</v>
      </c>
      <c r="V34" s="166">
        <v>-3.5139999999999998</v>
      </c>
      <c r="W34" s="166">
        <v>-3.5139999999999998</v>
      </c>
      <c r="Y34" s="1"/>
      <c r="Z34" s="1"/>
    </row>
    <row r="35" spans="1:26" x14ac:dyDescent="0.2">
      <c r="A35" s="36" t="s">
        <v>301</v>
      </c>
      <c r="B35" s="169">
        <v>28.889852523803707</v>
      </c>
      <c r="C35" s="169">
        <v>28.889852523803707</v>
      </c>
      <c r="D35" s="52">
        <v>28.889852523803707</v>
      </c>
      <c r="E35" s="52">
        <v>28.889852523803707</v>
      </c>
      <c r="F35" s="52">
        <v>28.889852523803707</v>
      </c>
      <c r="G35" s="52">
        <v>28.889852523803707</v>
      </c>
      <c r="I35" s="36" t="s">
        <v>301</v>
      </c>
      <c r="J35" s="169">
        <v>30.756715037231448</v>
      </c>
      <c r="K35" s="52">
        <v>30.756715037231448</v>
      </c>
      <c r="L35" s="52">
        <v>30.756715037231448</v>
      </c>
      <c r="M35" s="52">
        <v>30.756715037231448</v>
      </c>
      <c r="N35" s="52">
        <v>30.756715037231448</v>
      </c>
      <c r="O35" s="52">
        <v>30.756715037231448</v>
      </c>
      <c r="P35" s="1"/>
      <c r="Q35" s="36" t="s">
        <v>301</v>
      </c>
      <c r="R35" s="169">
        <v>33.34641876220703</v>
      </c>
      <c r="S35" s="169">
        <v>33.34641876220703</v>
      </c>
      <c r="T35" s="52">
        <v>33.34641876220703</v>
      </c>
      <c r="U35" s="52">
        <v>33.34641876220703</v>
      </c>
      <c r="V35" s="52">
        <v>33.34641876220703</v>
      </c>
      <c r="W35" s="52">
        <v>33.34641876220703</v>
      </c>
      <c r="Y35" s="1"/>
      <c r="Z35" s="1"/>
    </row>
    <row r="36" spans="1:26" x14ac:dyDescent="0.2">
      <c r="A36" s="37" t="s">
        <v>300</v>
      </c>
      <c r="B36" s="170">
        <f t="shared" ref="B36:G36" si="12">10^(-1/B34)-1</f>
        <v>0.94543775988660972</v>
      </c>
      <c r="C36" s="171">
        <f t="shared" si="12"/>
        <v>0.94543775988660972</v>
      </c>
      <c r="D36" s="170">
        <f t="shared" si="12"/>
        <v>0.94543775988660972</v>
      </c>
      <c r="E36" s="170">
        <f t="shared" si="12"/>
        <v>0.94543775988660972</v>
      </c>
      <c r="F36" s="170">
        <f t="shared" si="12"/>
        <v>0.94543775988660972</v>
      </c>
      <c r="G36" s="171">
        <f t="shared" si="12"/>
        <v>0.94543775988660972</v>
      </c>
      <c r="I36" s="37" t="s">
        <v>300</v>
      </c>
      <c r="J36" s="170">
        <f t="shared" ref="J36:O36" si="13">10^(-1/J34)-1</f>
        <v>0.99705721602999864</v>
      </c>
      <c r="K36" s="170">
        <f t="shared" si="13"/>
        <v>0.99705721602999864</v>
      </c>
      <c r="L36" s="170">
        <f t="shared" si="13"/>
        <v>0.99705721602999864</v>
      </c>
      <c r="M36" s="170">
        <f t="shared" si="13"/>
        <v>0.99705721602999864</v>
      </c>
      <c r="N36" s="170">
        <f t="shared" si="13"/>
        <v>0.99705721602999864</v>
      </c>
      <c r="O36" s="171">
        <f t="shared" si="13"/>
        <v>0.99705721602999864</v>
      </c>
      <c r="P36" s="1"/>
      <c r="Q36" s="37" t="s">
        <v>300</v>
      </c>
      <c r="R36" s="170">
        <f t="shared" ref="R36:W36" si="14">10^(-1/R34)-1</f>
        <v>0.92564391573529736</v>
      </c>
      <c r="S36" s="171">
        <f t="shared" si="14"/>
        <v>0.92564391573529736</v>
      </c>
      <c r="T36" s="170">
        <f t="shared" si="14"/>
        <v>0.92564391573529736</v>
      </c>
      <c r="U36" s="170">
        <f t="shared" si="14"/>
        <v>0.92564391573529736</v>
      </c>
      <c r="V36" s="170">
        <f t="shared" si="14"/>
        <v>0.92564391573529736</v>
      </c>
      <c r="W36" s="171">
        <f t="shared" si="14"/>
        <v>0.92564391573529736</v>
      </c>
    </row>
    <row r="37" spans="1:26" x14ac:dyDescent="0.2">
      <c r="A37" s="50" t="s">
        <v>5</v>
      </c>
      <c r="B37" s="52">
        <f t="shared" ref="B37:G37" si="15">B42/B39/1.44</f>
        <v>3.2019600533597405E-2</v>
      </c>
      <c r="C37" s="52">
        <f t="shared" si="15"/>
        <v>8.6980552284749296E-3</v>
      </c>
      <c r="D37" s="83">
        <f t="shared" si="15"/>
        <v>2.9762330462274882E-2</v>
      </c>
      <c r="E37" s="52">
        <f t="shared" si="15"/>
        <v>5.2634821556168413E-3</v>
      </c>
      <c r="F37" s="52">
        <f t="shared" si="15"/>
        <v>2.6191688043462481E-2</v>
      </c>
      <c r="G37" s="52">
        <f t="shared" si="15"/>
        <v>5.6845561344006923E-3</v>
      </c>
      <c r="I37" s="50" t="s">
        <v>5</v>
      </c>
      <c r="J37" s="52">
        <f t="shared" ref="J37:O37" si="16">J42/J39/1.44</f>
        <v>0.30346532607239141</v>
      </c>
      <c r="K37" s="52">
        <f t="shared" si="16"/>
        <v>2.6153056277615004E-3</v>
      </c>
      <c r="L37" s="83">
        <f t="shared" si="16"/>
        <v>0.1753120271319665</v>
      </c>
      <c r="M37" s="52">
        <f t="shared" si="16"/>
        <v>1.8120122430573837E-3</v>
      </c>
      <c r="N37" s="52">
        <f t="shared" si="16"/>
        <v>0.26628849528700194</v>
      </c>
      <c r="O37" s="52">
        <f t="shared" si="16"/>
        <v>7.2307061544183213E-5</v>
      </c>
      <c r="P37" s="1"/>
      <c r="Q37" s="50" t="s">
        <v>5</v>
      </c>
      <c r="R37" s="52">
        <f t="shared" ref="R37:W37" si="17">R42/R39/1.44</f>
        <v>3.0455054234710805E-2</v>
      </c>
      <c r="S37" s="52">
        <f t="shared" si="17"/>
        <v>4.1019253857718305E-3</v>
      </c>
      <c r="T37" s="83">
        <f t="shared" si="17"/>
        <v>1.9376333603813745E-2</v>
      </c>
      <c r="U37" s="52">
        <f t="shared" si="17"/>
        <v>3.6092307620935993E-3</v>
      </c>
      <c r="V37" s="52">
        <f t="shared" si="17"/>
        <v>4.6333935962258828E-2</v>
      </c>
      <c r="W37" s="52">
        <f t="shared" si="17"/>
        <v>3.5539906007077114E-3</v>
      </c>
    </row>
    <row r="38" spans="1:26" x14ac:dyDescent="0.2">
      <c r="A38" s="66" t="s">
        <v>302</v>
      </c>
      <c r="B38" s="88">
        <v>22.927593335318186</v>
      </c>
      <c r="C38" s="74">
        <v>22.927593335318186</v>
      </c>
      <c r="D38" s="74">
        <v>24.022729937954296</v>
      </c>
      <c r="E38" s="74">
        <v>24.022729937954296</v>
      </c>
      <c r="F38" s="74">
        <v>22.468315558381565</v>
      </c>
      <c r="G38" s="74">
        <v>22.468315558381565</v>
      </c>
      <c r="I38" s="66" t="s">
        <v>302</v>
      </c>
      <c r="J38" s="88">
        <v>26.842771863636479</v>
      </c>
      <c r="K38" s="74">
        <v>26.842771863636479</v>
      </c>
      <c r="L38" s="74">
        <v>25.707424615437631</v>
      </c>
      <c r="M38" s="74">
        <v>25.707424615437631</v>
      </c>
      <c r="N38" s="74">
        <v>26.218383455129764</v>
      </c>
      <c r="O38" s="74">
        <v>26.218383455129764</v>
      </c>
      <c r="P38" s="1"/>
      <c r="Q38" s="66" t="s">
        <v>302</v>
      </c>
      <c r="R38" s="88">
        <v>27.753758420143384</v>
      </c>
      <c r="S38" s="74">
        <v>27.753758420143384</v>
      </c>
      <c r="T38" s="74">
        <v>28.64550073035717</v>
      </c>
      <c r="U38" s="74">
        <v>28.64550073035717</v>
      </c>
      <c r="V38" s="74">
        <v>27.337415589421454</v>
      </c>
      <c r="W38" s="74">
        <v>27.337415589421454</v>
      </c>
    </row>
    <row r="39" spans="1:26" x14ac:dyDescent="0.2">
      <c r="A39" s="165" t="s">
        <v>209</v>
      </c>
      <c r="B39" s="169">
        <v>52.868415832519531</v>
      </c>
      <c r="C39" s="52">
        <v>52.868415832519531</v>
      </c>
      <c r="D39" s="52">
        <v>25.508377075195312</v>
      </c>
      <c r="E39" s="52">
        <v>25.508377075195312</v>
      </c>
      <c r="F39" s="52">
        <v>71.768775939941406</v>
      </c>
      <c r="G39" s="52">
        <v>71.768775939941406</v>
      </c>
      <c r="I39" s="165" t="s">
        <v>209</v>
      </c>
      <c r="J39" s="169">
        <v>14.986885070800781</v>
      </c>
      <c r="K39" s="52">
        <v>14.986885070800781</v>
      </c>
      <c r="L39" s="52">
        <v>32.866912841796875</v>
      </c>
      <c r="M39" s="52">
        <v>32.866912841796875</v>
      </c>
      <c r="N39" s="52">
        <v>23.0819091796875</v>
      </c>
      <c r="O39" s="52">
        <v>23.0819091796875</v>
      </c>
      <c r="P39" s="1"/>
      <c r="Q39" s="165" t="s">
        <v>209</v>
      </c>
      <c r="R39" s="169">
        <v>39.042427062988281</v>
      </c>
      <c r="S39" s="52">
        <v>39.042427062988281</v>
      </c>
      <c r="T39" s="52">
        <v>21.765485763549805</v>
      </c>
      <c r="U39" s="52">
        <v>21.765485763549805</v>
      </c>
      <c r="V39" s="52">
        <v>51.288261413574219</v>
      </c>
      <c r="W39" s="52">
        <v>51.288261413574219</v>
      </c>
    </row>
    <row r="40" spans="1:26" x14ac:dyDescent="0.2">
      <c r="A40" s="165" t="s">
        <v>304</v>
      </c>
      <c r="B40" s="169">
        <v>0.30933225154876709</v>
      </c>
      <c r="C40" s="52">
        <v>0.30933225154876709</v>
      </c>
      <c r="D40" s="52">
        <v>0.19235551357269287</v>
      </c>
      <c r="E40" s="52">
        <v>0.19235551357269287</v>
      </c>
      <c r="F40" s="52">
        <v>3.7924017906188965</v>
      </c>
      <c r="G40" s="52">
        <v>3.7924017906188965</v>
      </c>
      <c r="H40" s="1"/>
      <c r="I40" s="165" t="s">
        <v>304</v>
      </c>
      <c r="J40" s="169">
        <v>0.33898338675498962</v>
      </c>
      <c r="K40" s="52">
        <v>0.33898338675498962</v>
      </c>
      <c r="L40" s="52">
        <v>0.46191868185997009</v>
      </c>
      <c r="M40" s="52">
        <v>0.46191868185997009</v>
      </c>
      <c r="N40" s="52">
        <v>3.679800271987915</v>
      </c>
      <c r="O40" s="52">
        <v>3.679800271987915</v>
      </c>
      <c r="P40" s="1"/>
      <c r="Q40" s="165" t="s">
        <v>304</v>
      </c>
      <c r="R40" s="169">
        <v>2.4439535140991211</v>
      </c>
      <c r="S40" s="52">
        <v>2.4439535140991211</v>
      </c>
      <c r="T40" s="52">
        <v>1.0146452188491821</v>
      </c>
      <c r="U40" s="52">
        <v>1.0146452188491821</v>
      </c>
      <c r="V40" s="52">
        <v>5.2096257209777832</v>
      </c>
      <c r="W40" s="52">
        <v>5.2096257209777832</v>
      </c>
    </row>
    <row r="41" spans="1:26" x14ac:dyDescent="0.2">
      <c r="A41" s="168" t="s">
        <v>303</v>
      </c>
      <c r="B41" s="184">
        <v>27.550920065810491</v>
      </c>
      <c r="C41" s="75">
        <v>29.509258435956227</v>
      </c>
      <c r="D41" s="75">
        <v>28.755908121896884</v>
      </c>
      <c r="E41" s="75">
        <v>31.359190599288318</v>
      </c>
      <c r="F41" s="75">
        <v>27.393535662314594</v>
      </c>
      <c r="G41" s="75">
        <v>29.689131240022487</v>
      </c>
      <c r="H41" s="12"/>
      <c r="I41" s="168" t="s">
        <v>303</v>
      </c>
      <c r="J41" s="184">
        <v>28.039642014153493</v>
      </c>
      <c r="K41" s="75">
        <v>34.912650896912375</v>
      </c>
      <c r="L41" s="75">
        <v>27.697586691608969</v>
      </c>
      <c r="M41" s="75">
        <v>34.307817485110917</v>
      </c>
      <c r="N41" s="75">
        <v>27.604196567326429</v>
      </c>
      <c r="O41" s="75">
        <v>39.475982126085505</v>
      </c>
      <c r="P41" s="1"/>
      <c r="Q41" s="168" t="s">
        <v>303</v>
      </c>
      <c r="R41" s="184">
        <v>32.525693571317817</v>
      </c>
      <c r="S41" s="75">
        <v>35.585233647402575</v>
      </c>
      <c r="T41" s="75">
        <v>34.107542519684444</v>
      </c>
      <c r="U41" s="75">
        <v>36.672259852058112</v>
      </c>
      <c r="V41" s="75">
        <v>31.4689600241432</v>
      </c>
      <c r="W41" s="75">
        <v>35.387712802250519</v>
      </c>
    </row>
    <row r="42" spans="1:26" x14ac:dyDescent="0.2">
      <c r="A42" s="165" t="s">
        <v>315</v>
      </c>
      <c r="B42" s="169">
        <v>2.4376688003540039</v>
      </c>
      <c r="C42" s="52">
        <v>0.66218745708465576</v>
      </c>
      <c r="D42" s="52">
        <v>1.0932317972183228</v>
      </c>
      <c r="E42" s="52">
        <v>0.19333855807781219</v>
      </c>
      <c r="F42" s="52">
        <v>2.7068333625793457</v>
      </c>
      <c r="G42" s="52">
        <v>0.5874820351600647</v>
      </c>
      <c r="H42" s="58"/>
      <c r="I42" s="165" t="s">
        <v>315</v>
      </c>
      <c r="J42" s="169">
        <v>6.5491199493408203</v>
      </c>
      <c r="K42" s="52">
        <v>5.6441210210323334E-2</v>
      </c>
      <c r="L42" s="52">
        <v>8.2972297668457031</v>
      </c>
      <c r="M42" s="52">
        <v>8.5759557783603668E-2</v>
      </c>
      <c r="N42" s="52">
        <v>8.8508834838867188</v>
      </c>
      <c r="O42" s="52">
        <v>2.4033384397625923E-3</v>
      </c>
      <c r="P42" s="1"/>
      <c r="Q42" s="165" t="s">
        <v>315</v>
      </c>
      <c r="R42" s="169">
        <v>1.7122164964675903</v>
      </c>
      <c r="S42" s="52">
        <v>0.23061473667621613</v>
      </c>
      <c r="T42" s="52">
        <v>0.60729885101318359</v>
      </c>
      <c r="U42" s="52">
        <v>0.11312159150838852</v>
      </c>
      <c r="V42" s="52">
        <v>3.4219973087310791</v>
      </c>
      <c r="W42" s="52">
        <v>0.26248031854629517</v>
      </c>
    </row>
    <row r="43" spans="1:26" x14ac:dyDescent="0.2">
      <c r="A43" s="47" t="s">
        <v>293</v>
      </c>
      <c r="B43" s="89">
        <v>2.7610400691628456E-2</v>
      </c>
      <c r="C43" s="53">
        <v>5.6863557547330856E-2</v>
      </c>
      <c r="D43" s="53">
        <v>8.1487394869327545E-2</v>
      </c>
      <c r="E43" s="53">
        <v>1.5792845515534282E-3</v>
      </c>
      <c r="F43" s="53">
        <v>0.20943056046962738</v>
      </c>
      <c r="G43" s="53">
        <v>0.13267375528812408</v>
      </c>
      <c r="H43" s="59"/>
      <c r="I43" s="47" t="s">
        <v>293</v>
      </c>
      <c r="J43" s="89">
        <v>0.63289225101470947</v>
      </c>
      <c r="K43" s="53">
        <v>6.027602031826973E-2</v>
      </c>
      <c r="L43" s="53">
        <v>0.34680652618408203</v>
      </c>
      <c r="M43" s="53">
        <v>1.833287812769413E-2</v>
      </c>
      <c r="N43" s="53">
        <v>3.3736429214477539</v>
      </c>
      <c r="O43" s="53">
        <v>1.2106908252462745E-3</v>
      </c>
      <c r="P43" s="1"/>
      <c r="Q43" s="47" t="s">
        <v>293</v>
      </c>
      <c r="R43" s="89">
        <v>1.903671957552433E-2</v>
      </c>
      <c r="S43" s="53">
        <v>6.5385922789573669E-2</v>
      </c>
      <c r="T43" s="53">
        <v>7.0865966379642487E-2</v>
      </c>
      <c r="U43" s="53">
        <v>9.4923019409179688E-2</v>
      </c>
      <c r="V43" s="53">
        <v>8.5969455540180206E-3</v>
      </c>
      <c r="W43" s="53">
        <v>0.21083946526050568</v>
      </c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6" x14ac:dyDescent="0.2">
      <c r="A45" s="194" t="s">
        <v>6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I45" s="194" t="s">
        <v>6</v>
      </c>
      <c r="J45" s="192" t="s">
        <v>277</v>
      </c>
      <c r="K45" s="193"/>
      <c r="L45" s="192" t="s">
        <v>278</v>
      </c>
      <c r="M45" s="193"/>
      <c r="N45" s="192" t="s">
        <v>279</v>
      </c>
      <c r="O45" s="193"/>
      <c r="P45" s="1"/>
      <c r="Q45" s="194" t="s">
        <v>6</v>
      </c>
      <c r="R45" s="192" t="s">
        <v>277</v>
      </c>
      <c r="S45" s="193"/>
      <c r="T45" s="192" t="s">
        <v>278</v>
      </c>
      <c r="U45" s="193"/>
      <c r="V45" s="192" t="s">
        <v>279</v>
      </c>
      <c r="W45" s="193"/>
    </row>
    <row r="46" spans="1:26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I46" s="195"/>
      <c r="J46" s="13" t="s">
        <v>228</v>
      </c>
      <c r="K46" s="56" t="s">
        <v>4</v>
      </c>
      <c r="L46" s="13" t="s">
        <v>228</v>
      </c>
      <c r="M46" s="56" t="s">
        <v>4</v>
      </c>
      <c r="N46" s="13" t="s">
        <v>228</v>
      </c>
      <c r="O46" s="56" t="s">
        <v>4</v>
      </c>
      <c r="P46" s="1"/>
      <c r="Q46" s="195"/>
      <c r="R46" s="13" t="s">
        <v>228</v>
      </c>
      <c r="S46" s="56" t="s">
        <v>4</v>
      </c>
      <c r="T46" s="13" t="s">
        <v>228</v>
      </c>
      <c r="U46" s="56" t="s">
        <v>4</v>
      </c>
      <c r="V46" s="13" t="s">
        <v>228</v>
      </c>
      <c r="W46" s="56" t="s">
        <v>4</v>
      </c>
    </row>
    <row r="47" spans="1:26" x14ac:dyDescent="0.2">
      <c r="A47" s="46" t="s">
        <v>313</v>
      </c>
      <c r="B47" s="67">
        <v>1</v>
      </c>
      <c r="C47" s="54">
        <v>1</v>
      </c>
      <c r="D47" s="54">
        <v>0.999</v>
      </c>
      <c r="E47" s="54">
        <v>0.999</v>
      </c>
      <c r="F47" s="54">
        <v>1</v>
      </c>
      <c r="G47" s="54">
        <v>1</v>
      </c>
      <c r="I47" s="46" t="s">
        <v>313</v>
      </c>
      <c r="J47" s="67">
        <v>0.997</v>
      </c>
      <c r="K47" s="54">
        <v>0.997</v>
      </c>
      <c r="L47" s="54">
        <v>0.997</v>
      </c>
      <c r="M47" s="54">
        <v>0.997</v>
      </c>
      <c r="N47" s="54">
        <v>0.997</v>
      </c>
      <c r="O47" s="54">
        <v>0.997</v>
      </c>
      <c r="P47" s="1"/>
      <c r="Q47" s="46" t="s">
        <v>313</v>
      </c>
      <c r="R47" s="67">
        <v>0.97899999999999998</v>
      </c>
      <c r="S47" s="54">
        <v>0.97899999999999998</v>
      </c>
      <c r="T47" s="54">
        <v>0.996</v>
      </c>
      <c r="U47" s="54">
        <v>0.996</v>
      </c>
      <c r="V47" s="54">
        <v>0.98899999999999999</v>
      </c>
      <c r="W47" s="54">
        <v>0.98899999999999999</v>
      </c>
    </row>
    <row r="48" spans="1:26" x14ac:dyDescent="0.2">
      <c r="A48" s="36" t="s">
        <v>314</v>
      </c>
      <c r="B48" s="110">
        <v>-3.5550000000000002</v>
      </c>
      <c r="C48" s="166">
        <v>-3.5550000000000002</v>
      </c>
      <c r="D48" s="166">
        <v>-3.6</v>
      </c>
      <c r="E48" s="166">
        <v>-3.6</v>
      </c>
      <c r="F48" s="166">
        <v>-3.4169999999999998</v>
      </c>
      <c r="G48" s="166">
        <v>-3.4169999999999998</v>
      </c>
      <c r="I48" s="36" t="s">
        <v>314</v>
      </c>
      <c r="J48" s="110">
        <v>-3.3140000000000001</v>
      </c>
      <c r="K48" s="110">
        <v>-3.3140000000000001</v>
      </c>
      <c r="L48" s="110">
        <v>-3.3140000000000001</v>
      </c>
      <c r="M48" s="110">
        <v>-3.3140000000000001</v>
      </c>
      <c r="N48" s="110">
        <v>-3.3140000000000001</v>
      </c>
      <c r="O48" s="166">
        <v>-3.3140000000000001</v>
      </c>
      <c r="P48" s="1"/>
      <c r="Q48" s="36" t="s">
        <v>314</v>
      </c>
      <c r="R48" s="110">
        <v>-3.4420000000000002</v>
      </c>
      <c r="S48" s="110">
        <v>-3.4420000000000002</v>
      </c>
      <c r="T48" s="110">
        <v>-3.4929999999999999</v>
      </c>
      <c r="U48" s="110">
        <v>-3.4929999999999999</v>
      </c>
      <c r="V48" s="110">
        <v>-3.2290000000000001</v>
      </c>
      <c r="W48" s="166">
        <v>-3.2290000000000001</v>
      </c>
      <c r="Y48" s="1"/>
    </row>
    <row r="49" spans="1:25" x14ac:dyDescent="0.2">
      <c r="A49" s="36" t="s">
        <v>301</v>
      </c>
      <c r="B49" s="169">
        <v>29.019823265075683</v>
      </c>
      <c r="C49" s="169">
        <v>29.019823265075683</v>
      </c>
      <c r="D49" s="52">
        <v>29.193071365356445</v>
      </c>
      <c r="E49" s="52">
        <v>29.193071365356445</v>
      </c>
      <c r="F49" s="52">
        <v>27.658033943176271</v>
      </c>
      <c r="G49" s="52">
        <v>27.658033943176271</v>
      </c>
      <c r="I49" s="36" t="s">
        <v>301</v>
      </c>
      <c r="J49" s="169">
        <v>32.534946632385257</v>
      </c>
      <c r="K49" s="52">
        <v>32.534946632385257</v>
      </c>
      <c r="L49" s="52">
        <v>32.534946632385257</v>
      </c>
      <c r="M49" s="52">
        <v>32.534946632385257</v>
      </c>
      <c r="N49" s="52">
        <v>32.534946632385257</v>
      </c>
      <c r="O49" s="52">
        <v>32.534946632385257</v>
      </c>
      <c r="P49" s="1"/>
      <c r="Q49" s="36" t="s">
        <v>301</v>
      </c>
      <c r="R49" s="169">
        <v>32.601103782653809</v>
      </c>
      <c r="S49" s="52">
        <v>32.601103782653809</v>
      </c>
      <c r="T49" s="52">
        <v>32.671944236755373</v>
      </c>
      <c r="U49" s="52">
        <v>32.671944236755373</v>
      </c>
      <c r="V49" s="52">
        <v>28.608221626281736</v>
      </c>
      <c r="W49" s="52">
        <v>28.608221626281736</v>
      </c>
      <c r="Y49" s="1"/>
    </row>
    <row r="50" spans="1:25" x14ac:dyDescent="0.2">
      <c r="A50" s="37" t="s">
        <v>300</v>
      </c>
      <c r="B50" s="170">
        <f>10^(-1/B48)-1</f>
        <v>0.91114638014342586</v>
      </c>
      <c r="C50" s="171">
        <f t="shared" ref="C50:G50" si="18">10^(-1/C48)-1</f>
        <v>0.91114638014342586</v>
      </c>
      <c r="D50" s="170">
        <f t="shared" si="18"/>
        <v>0.89573565240637598</v>
      </c>
      <c r="E50" s="170">
        <f t="shared" si="18"/>
        <v>0.89573565240637598</v>
      </c>
      <c r="F50" s="170">
        <f t="shared" si="18"/>
        <v>0.96179839632248743</v>
      </c>
      <c r="G50" s="171">
        <f t="shared" si="18"/>
        <v>0.96179839632248743</v>
      </c>
      <c r="I50" s="37" t="s">
        <v>300</v>
      </c>
      <c r="J50" s="170">
        <f>10^(-1/J48)-1</f>
        <v>1.0033191885170112</v>
      </c>
      <c r="K50" s="170">
        <f t="shared" ref="K50:O50" si="19">10^(-1/K48)-1</f>
        <v>1.0033191885170112</v>
      </c>
      <c r="L50" s="170">
        <f t="shared" si="19"/>
        <v>1.0033191885170112</v>
      </c>
      <c r="M50" s="170">
        <f t="shared" si="19"/>
        <v>1.0033191885170112</v>
      </c>
      <c r="N50" s="170">
        <f t="shared" si="19"/>
        <v>1.0033191885170112</v>
      </c>
      <c r="O50" s="171">
        <f t="shared" si="19"/>
        <v>1.0033191885170112</v>
      </c>
      <c r="P50" s="1"/>
      <c r="Q50" s="37" t="s">
        <v>300</v>
      </c>
      <c r="R50" s="170">
        <f>10^(-1/R48)-1</f>
        <v>0.9522200209064966</v>
      </c>
      <c r="S50" s="170">
        <f t="shared" ref="S50:W50" si="20">10^(-1/S48)-1</f>
        <v>0.9522200209064966</v>
      </c>
      <c r="T50" s="170">
        <f t="shared" si="20"/>
        <v>0.93324483889413701</v>
      </c>
      <c r="U50" s="170">
        <f t="shared" si="20"/>
        <v>0.93324483889413701</v>
      </c>
      <c r="V50" s="170">
        <f t="shared" si="20"/>
        <v>1.0402970589104128</v>
      </c>
      <c r="W50" s="171">
        <f t="shared" si="20"/>
        <v>1.0402970589104128</v>
      </c>
      <c r="Y50" s="1"/>
    </row>
    <row r="51" spans="1:25" x14ac:dyDescent="0.2">
      <c r="A51" s="50" t="s">
        <v>5</v>
      </c>
      <c r="B51" s="53">
        <f t="shared" ref="B51:G51" si="21">B56/B53/1.44</f>
        <v>6.974891184539618E-2</v>
      </c>
      <c r="C51" s="53">
        <f t="shared" si="21"/>
        <v>9.0856906902783089E-3</v>
      </c>
      <c r="D51" s="53">
        <f t="shared" si="21"/>
        <v>7.7879425462177271E-2</v>
      </c>
      <c r="E51" s="53">
        <f t="shared" si="21"/>
        <v>9.2265959554870876E-3</v>
      </c>
      <c r="F51" s="53">
        <f t="shared" si="21"/>
        <v>0.10343373581903476</v>
      </c>
      <c r="G51" s="53">
        <f t="shared" si="21"/>
        <v>2.0488020815234251E-2</v>
      </c>
      <c r="I51" s="50" t="s">
        <v>5</v>
      </c>
      <c r="J51" s="53">
        <f t="shared" ref="J51:O51" si="22">J56/J53/1.44</f>
        <v>0.16523548694567441</v>
      </c>
      <c r="K51" s="53">
        <f t="shared" si="22"/>
        <v>1.7750347572800772E-3</v>
      </c>
      <c r="L51" s="53">
        <f t="shared" si="22"/>
        <v>0.16886659207810398</v>
      </c>
      <c r="M51" s="53">
        <f t="shared" si="22"/>
        <v>3.326688085014681E-3</v>
      </c>
      <c r="N51" s="53">
        <f t="shared" si="22"/>
        <v>0.24600294267559827</v>
      </c>
      <c r="O51" s="53">
        <f t="shared" si="22"/>
        <v>2.2219066004815894E-3</v>
      </c>
      <c r="P51" s="1"/>
      <c r="Q51" s="50" t="s">
        <v>5</v>
      </c>
      <c r="R51" s="53">
        <f t="shared" ref="R51:W51" si="23">R56/R53/1.44</f>
        <v>3.6030210939605282E-2</v>
      </c>
      <c r="S51" s="53">
        <f t="shared" si="23"/>
        <v>7.9613029332219407E-3</v>
      </c>
      <c r="T51" s="53">
        <f t="shared" si="23"/>
        <v>4.7068158244789111E-2</v>
      </c>
      <c r="U51" s="53">
        <f t="shared" si="23"/>
        <v>6.2382307698698953E-3</v>
      </c>
      <c r="V51" s="53">
        <f t="shared" si="23"/>
        <v>5.4345380178131772E-2</v>
      </c>
      <c r="W51" s="53">
        <f t="shared" si="23"/>
        <v>1.536742720216856E-3</v>
      </c>
      <c r="Y51" s="1"/>
    </row>
    <row r="52" spans="1:25" x14ac:dyDescent="0.2">
      <c r="A52" s="66" t="s">
        <v>302</v>
      </c>
      <c r="B52" s="88">
        <v>22.510238636189722</v>
      </c>
      <c r="C52" s="74">
        <v>22.510238636189722</v>
      </c>
      <c r="D52" s="74">
        <v>22.915325771949085</v>
      </c>
      <c r="E52" s="74">
        <v>22.915325771949085</v>
      </c>
      <c r="F52" s="74">
        <v>21.629654931823733</v>
      </c>
      <c r="G52" s="74">
        <v>21.629654931823733</v>
      </c>
      <c r="I52" s="66" t="s">
        <v>302</v>
      </c>
      <c r="J52" s="88">
        <v>25.964175868204769</v>
      </c>
      <c r="K52" s="74">
        <v>25.964175868204769</v>
      </c>
      <c r="L52" s="74">
        <v>26.95454309654793</v>
      </c>
      <c r="M52" s="74">
        <v>26.95454309654793</v>
      </c>
      <c r="N52" s="74">
        <v>26.034411596494511</v>
      </c>
      <c r="O52" s="74">
        <v>26.034411596494511</v>
      </c>
      <c r="P52" s="1"/>
      <c r="Q52" s="66" t="s">
        <v>302</v>
      </c>
      <c r="R52" s="88">
        <v>26.066799241233287</v>
      </c>
      <c r="S52" s="74">
        <v>26.066799241233287</v>
      </c>
      <c r="T52" s="74">
        <v>26.637135287706521</v>
      </c>
      <c r="U52" s="74">
        <v>26.637135287706521</v>
      </c>
      <c r="V52" s="74">
        <v>22.821201770340338</v>
      </c>
      <c r="W52" s="74">
        <v>22.821201770340338</v>
      </c>
      <c r="Y52" s="1"/>
    </row>
    <row r="53" spans="1:25" x14ac:dyDescent="0.2">
      <c r="A53" s="165" t="s">
        <v>209</v>
      </c>
      <c r="B53" s="169">
        <v>67.780815124511719</v>
      </c>
      <c r="C53" s="52">
        <v>67.780815124511719</v>
      </c>
      <c r="D53" s="52">
        <v>55.439361572265625</v>
      </c>
      <c r="E53" s="52">
        <v>55.439361572265625</v>
      </c>
      <c r="F53" s="52">
        <v>58.107406616210938</v>
      </c>
      <c r="G53" s="52">
        <v>58.107406616210938</v>
      </c>
      <c r="I53" s="165" t="s">
        <v>209</v>
      </c>
      <c r="J53" s="169">
        <v>96.101699829101562</v>
      </c>
      <c r="K53" s="52">
        <v>96.101699829101562</v>
      </c>
      <c r="L53" s="52">
        <v>48.293380737304688</v>
      </c>
      <c r="M53" s="52">
        <v>48.293380737304688</v>
      </c>
      <c r="N53" s="52">
        <v>91.524513244628906</v>
      </c>
      <c r="O53" s="52">
        <v>91.524513244628906</v>
      </c>
      <c r="P53" s="1"/>
      <c r="Q53" s="165" t="s">
        <v>209</v>
      </c>
      <c r="R53" s="169">
        <v>79.141342163085938</v>
      </c>
      <c r="S53" s="52">
        <v>79.141342163085938</v>
      </c>
      <c r="T53" s="52">
        <v>53.417861938476562</v>
      </c>
      <c r="U53" s="52">
        <v>53.417861938476562</v>
      </c>
      <c r="V53" s="52">
        <v>61.972908020019531</v>
      </c>
      <c r="W53" s="52">
        <v>61.972908020019531</v>
      </c>
      <c r="Y53" s="1"/>
    </row>
    <row r="54" spans="1:25" x14ac:dyDescent="0.2">
      <c r="A54" s="165" t="s">
        <v>304</v>
      </c>
      <c r="B54" s="169">
        <v>0.82527440786361694</v>
      </c>
      <c r="C54" s="52">
        <v>0.82527440786361694</v>
      </c>
      <c r="D54" s="52">
        <v>1.3630763292312622</v>
      </c>
      <c r="E54" s="52">
        <v>1.3630763292312622</v>
      </c>
      <c r="F54" s="52">
        <v>0.62184739112854004</v>
      </c>
      <c r="G54" s="52">
        <v>0.62184739112854004</v>
      </c>
      <c r="I54" s="165" t="s">
        <v>304</v>
      </c>
      <c r="J54" s="169">
        <v>1.0331629514694214</v>
      </c>
      <c r="K54" s="52">
        <v>1.0331629514694214</v>
      </c>
      <c r="L54" s="52">
        <v>0.8320421576499939</v>
      </c>
      <c r="M54" s="52">
        <v>0.8320421576499939</v>
      </c>
      <c r="N54" s="52">
        <v>3.8338446617126465</v>
      </c>
      <c r="O54" s="52">
        <v>3.8338446617126465</v>
      </c>
      <c r="P54" s="1"/>
      <c r="Q54" s="165" t="s">
        <v>304</v>
      </c>
      <c r="R54" s="169">
        <v>9.8827280104160309E-2</v>
      </c>
      <c r="S54" s="52">
        <v>9.8827280104160309E-2</v>
      </c>
      <c r="T54" s="52">
        <v>1.5248878002166748</v>
      </c>
      <c r="U54" s="52">
        <v>1.5248878002166748</v>
      </c>
      <c r="V54" s="52">
        <v>5.1085782051086426</v>
      </c>
      <c r="W54" s="52">
        <v>5.1085782051086426</v>
      </c>
      <c r="Y54" s="1"/>
    </row>
    <row r="55" spans="1:25" x14ac:dyDescent="0.2">
      <c r="A55" s="168" t="s">
        <v>303</v>
      </c>
      <c r="B55" s="184">
        <v>26.058484389824294</v>
      </c>
      <c r="C55" s="75">
        <v>29.20529747244116</v>
      </c>
      <c r="D55" s="75">
        <v>26.336098940183906</v>
      </c>
      <c r="E55" s="75">
        <v>29.671071390638527</v>
      </c>
      <c r="F55" s="75">
        <v>24.455429521987138</v>
      </c>
      <c r="G55" s="75">
        <v>26.8581347734705</v>
      </c>
      <c r="I55" s="168" t="s">
        <v>303</v>
      </c>
      <c r="J55" s="184">
        <v>28.030568151542276</v>
      </c>
      <c r="K55" s="75">
        <v>34.555491030476219</v>
      </c>
      <c r="L55" s="75">
        <v>28.989649847007964</v>
      </c>
      <c r="M55" s="75">
        <v>34.641781755636309</v>
      </c>
      <c r="N55" s="75">
        <v>27.528022136383779</v>
      </c>
      <c r="O55" s="75">
        <v>34.302548999497638</v>
      </c>
      <c r="P55" s="1"/>
      <c r="Q55" s="168" t="s">
        <v>303</v>
      </c>
      <c r="R55" s="184">
        <v>30.489668401609244</v>
      </c>
      <c r="S55" s="75">
        <v>32.746528101046508</v>
      </c>
      <c r="T55" s="75">
        <v>30.720138976111425</v>
      </c>
      <c r="U55" s="75">
        <v>33.785825505108036</v>
      </c>
      <c r="V55" s="75">
        <v>26.394009147064832</v>
      </c>
      <c r="W55" s="75">
        <v>31.394314123262106</v>
      </c>
    </row>
    <row r="56" spans="1:25" x14ac:dyDescent="0.2">
      <c r="A56" s="165" t="s">
        <v>315</v>
      </c>
      <c r="B56" s="169">
        <v>6.8077988624572754</v>
      </c>
      <c r="C56" s="52">
        <v>0.88680315017700195</v>
      </c>
      <c r="D56" s="52">
        <v>6.2173233032226562</v>
      </c>
      <c r="E56" s="52">
        <v>0.7365838885307312</v>
      </c>
      <c r="F56" s="52">
        <v>8.6547832489013672</v>
      </c>
      <c r="G56" s="52">
        <v>1.7143282890319824</v>
      </c>
      <c r="I56" s="165" t="s">
        <v>315</v>
      </c>
      <c r="J56" s="169">
        <v>22.866352081298828</v>
      </c>
      <c r="K56" s="52">
        <v>0.24564075469970703</v>
      </c>
      <c r="L56" s="52">
        <v>11.743399620056152</v>
      </c>
      <c r="M56" s="52">
        <v>0.23134610056877136</v>
      </c>
      <c r="N56" s="52">
        <v>32.422031402587891</v>
      </c>
      <c r="O56" s="52">
        <v>0.29283684492111206</v>
      </c>
      <c r="P56" s="1"/>
      <c r="Q56" s="165" t="s">
        <v>315</v>
      </c>
      <c r="R56" s="169">
        <v>4.1061301231384277</v>
      </c>
      <c r="S56" s="52">
        <v>0.90729820728302002</v>
      </c>
      <c r="T56" s="52">
        <v>3.6205637454986572</v>
      </c>
      <c r="U56" s="52">
        <v>0.47985544800758362</v>
      </c>
      <c r="V56" s="52">
        <v>4.8498353958129883</v>
      </c>
      <c r="W56" s="52">
        <v>0.13714043796062469</v>
      </c>
    </row>
    <row r="57" spans="1:25" x14ac:dyDescent="0.2">
      <c r="A57" s="47" t="s">
        <v>293</v>
      </c>
      <c r="B57" s="89">
        <v>0.79870098829269409</v>
      </c>
      <c r="C57" s="53">
        <v>5.4555725306272507E-2</v>
      </c>
      <c r="D57" s="53">
        <v>4.8724792897701263E-2</v>
      </c>
      <c r="E57" s="53">
        <v>0.158347487449646</v>
      </c>
      <c r="F57" s="53">
        <v>1.0649929046630859</v>
      </c>
      <c r="G57" s="53">
        <v>0.47413316369056702</v>
      </c>
      <c r="I57" s="47" t="s">
        <v>293</v>
      </c>
      <c r="J57" s="89">
        <v>0.74384939670562744</v>
      </c>
      <c r="K57" s="53">
        <v>3.1059013679623604E-2</v>
      </c>
      <c r="L57" s="53">
        <v>2.2928857803344727</v>
      </c>
      <c r="M57" s="53">
        <v>0.11196958273649216</v>
      </c>
      <c r="N57" s="53">
        <v>3.3225674629211426</v>
      </c>
      <c r="O57" s="53">
        <v>0.20568586885929108</v>
      </c>
      <c r="P57" s="1"/>
      <c r="Q57" s="47" t="s">
        <v>293</v>
      </c>
      <c r="R57" s="89">
        <v>0.85031837224960327</v>
      </c>
      <c r="S57" s="53">
        <v>0.19049839675426483</v>
      </c>
      <c r="T57" s="53">
        <v>1.3647110462188721</v>
      </c>
      <c r="U57" s="53">
        <v>0.52582633495330811</v>
      </c>
      <c r="V57" s="53">
        <v>0.49285042285919189</v>
      </c>
      <c r="W57" s="53">
        <v>0.13559211790561676</v>
      </c>
    </row>
    <row r="58" spans="1: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5" x14ac:dyDescent="0.2">
      <c r="A59" s="197" t="s">
        <v>57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  <c r="I59" s="197" t="s">
        <v>57</v>
      </c>
      <c r="J59" s="192" t="s">
        <v>277</v>
      </c>
      <c r="K59" s="193"/>
      <c r="L59" s="192" t="s">
        <v>278</v>
      </c>
      <c r="M59" s="193"/>
      <c r="N59" s="192" t="s">
        <v>279</v>
      </c>
      <c r="O59" s="193"/>
      <c r="P59" s="1"/>
      <c r="Q59" s="197" t="s">
        <v>57</v>
      </c>
      <c r="R59" s="192" t="s">
        <v>277</v>
      </c>
      <c r="S59" s="193"/>
      <c r="T59" s="192" t="s">
        <v>278</v>
      </c>
      <c r="U59" s="193"/>
      <c r="V59" s="192" t="s">
        <v>279</v>
      </c>
      <c r="W59" s="193"/>
    </row>
    <row r="60" spans="1:25" x14ac:dyDescent="0.2">
      <c r="A60" s="198"/>
      <c r="B60" s="13" t="s">
        <v>228</v>
      </c>
      <c r="C60" s="56" t="s">
        <v>4</v>
      </c>
      <c r="D60" s="13" t="s">
        <v>228</v>
      </c>
      <c r="E60" s="56" t="s">
        <v>4</v>
      </c>
      <c r="F60" s="13" t="s">
        <v>228</v>
      </c>
      <c r="G60" s="56" t="s">
        <v>4</v>
      </c>
      <c r="I60" s="198"/>
      <c r="J60" s="13" t="s">
        <v>228</v>
      </c>
      <c r="K60" s="56" t="s">
        <v>4</v>
      </c>
      <c r="L60" s="13" t="s">
        <v>228</v>
      </c>
      <c r="M60" s="56" t="s">
        <v>4</v>
      </c>
      <c r="N60" s="13" t="s">
        <v>228</v>
      </c>
      <c r="O60" s="56" t="s">
        <v>4</v>
      </c>
      <c r="P60" s="1"/>
      <c r="Q60" s="198"/>
      <c r="R60" s="13" t="s">
        <v>228</v>
      </c>
      <c r="S60" s="56" t="s">
        <v>4</v>
      </c>
      <c r="T60" s="13" t="s">
        <v>228</v>
      </c>
      <c r="U60" s="56" t="s">
        <v>4</v>
      </c>
      <c r="V60" s="13" t="s">
        <v>228</v>
      </c>
      <c r="W60" s="56" t="s">
        <v>4</v>
      </c>
    </row>
    <row r="61" spans="1:25" x14ac:dyDescent="0.2">
      <c r="A61" s="46" t="s">
        <v>313</v>
      </c>
      <c r="B61" s="67">
        <v>0.999</v>
      </c>
      <c r="C61" s="54">
        <v>0.999</v>
      </c>
      <c r="D61" s="54">
        <v>0.999</v>
      </c>
      <c r="E61" s="54">
        <v>0.999</v>
      </c>
      <c r="F61" s="54">
        <v>0.998</v>
      </c>
      <c r="G61" s="54">
        <v>0.998</v>
      </c>
      <c r="I61" s="46" t="s">
        <v>313</v>
      </c>
      <c r="J61" s="67">
        <v>0.999</v>
      </c>
      <c r="K61" s="54">
        <v>0.999</v>
      </c>
      <c r="L61" s="54">
        <v>0.999</v>
      </c>
      <c r="M61" s="54">
        <v>0.999</v>
      </c>
      <c r="N61" s="54">
        <v>0.999</v>
      </c>
      <c r="O61" s="54">
        <v>0.999</v>
      </c>
      <c r="P61" s="1"/>
      <c r="Q61" s="46" t="s">
        <v>313</v>
      </c>
      <c r="R61" s="67">
        <v>0.996</v>
      </c>
      <c r="S61" s="54">
        <v>0.996</v>
      </c>
      <c r="T61" s="54">
        <v>0.996</v>
      </c>
      <c r="U61" s="54">
        <v>0.996</v>
      </c>
      <c r="V61" s="54">
        <v>0.997</v>
      </c>
      <c r="W61" s="54">
        <v>0.997</v>
      </c>
    </row>
    <row r="62" spans="1:25" x14ac:dyDescent="0.2">
      <c r="A62" s="36" t="s">
        <v>314</v>
      </c>
      <c r="B62" s="110">
        <v>-3.5350000000000001</v>
      </c>
      <c r="C62" s="166">
        <v>-3.5350000000000001</v>
      </c>
      <c r="D62" s="166">
        <v>-3.5350000000000001</v>
      </c>
      <c r="E62" s="166">
        <v>-3.5350000000000001</v>
      </c>
      <c r="F62" s="166">
        <v>-3.2930000000000001</v>
      </c>
      <c r="G62" s="166">
        <v>-3.2930000000000001</v>
      </c>
      <c r="I62" s="36" t="s">
        <v>314</v>
      </c>
      <c r="J62" s="110">
        <v>-3.3879999999999999</v>
      </c>
      <c r="K62" s="166">
        <v>-3.3879999999999999</v>
      </c>
      <c r="L62" s="166">
        <v>-3.3879999999999999</v>
      </c>
      <c r="M62" s="166">
        <v>-3.3879999999999999</v>
      </c>
      <c r="N62" s="166">
        <v>-3.3879999999999999</v>
      </c>
      <c r="O62" s="166">
        <v>-3.3879999999999999</v>
      </c>
      <c r="P62" s="1"/>
      <c r="Q62" s="36" t="s">
        <v>314</v>
      </c>
      <c r="R62" s="110">
        <v>-3.4790000000000001</v>
      </c>
      <c r="S62" s="166">
        <v>-3.4790000000000001</v>
      </c>
      <c r="T62" s="166">
        <v>-3.4790000000000001</v>
      </c>
      <c r="U62" s="166">
        <v>-3.4790000000000001</v>
      </c>
      <c r="V62" s="166">
        <v>-3.234</v>
      </c>
      <c r="W62" s="166">
        <v>-3.234</v>
      </c>
    </row>
    <row r="63" spans="1:25" x14ac:dyDescent="0.2">
      <c r="A63" s="36" t="s">
        <v>301</v>
      </c>
      <c r="B63" s="169">
        <v>28.009220504760741</v>
      </c>
      <c r="C63" s="169">
        <v>28.009220504760741</v>
      </c>
      <c r="D63" s="52">
        <v>28.009220504760741</v>
      </c>
      <c r="E63" s="52">
        <v>28.009220504760741</v>
      </c>
      <c r="F63" s="52">
        <v>27.840226173400879</v>
      </c>
      <c r="G63" s="52">
        <v>27.840226173400879</v>
      </c>
      <c r="I63" s="36" t="s">
        <v>301</v>
      </c>
      <c r="J63" s="169">
        <v>30.756714820861816</v>
      </c>
      <c r="K63" s="169">
        <v>30.756714820861816</v>
      </c>
      <c r="L63" s="52">
        <v>30.756714820861816</v>
      </c>
      <c r="M63" s="52">
        <v>30.756714820861816</v>
      </c>
      <c r="N63" s="52">
        <v>30.756714820861816</v>
      </c>
      <c r="O63" s="52">
        <v>30.756714820861816</v>
      </c>
      <c r="P63" s="1"/>
      <c r="Q63" s="36" t="s">
        <v>301</v>
      </c>
      <c r="R63" s="169">
        <v>31.944126510620116</v>
      </c>
      <c r="S63" s="169">
        <v>31.944126510620116</v>
      </c>
      <c r="T63" s="52">
        <v>31.944126510620116</v>
      </c>
      <c r="U63" s="52">
        <v>31.944126510620116</v>
      </c>
      <c r="V63" s="52">
        <v>31.761210823059081</v>
      </c>
      <c r="W63" s="52">
        <v>31.761210823059081</v>
      </c>
    </row>
    <row r="64" spans="1:25" x14ac:dyDescent="0.2">
      <c r="A64" s="37" t="s">
        <v>300</v>
      </c>
      <c r="B64" s="170">
        <f t="shared" ref="B64:G64" si="24">10^(-1/B62)-1</f>
        <v>0.91816265503470795</v>
      </c>
      <c r="C64" s="171">
        <f t="shared" si="24"/>
        <v>0.91816265503470795</v>
      </c>
      <c r="D64" s="170">
        <f t="shared" si="24"/>
        <v>0.91816265503470795</v>
      </c>
      <c r="E64" s="170">
        <f t="shared" si="24"/>
        <v>0.91816265503470795</v>
      </c>
      <c r="F64" s="170">
        <f t="shared" si="24"/>
        <v>1.01221536540851</v>
      </c>
      <c r="G64" s="171">
        <f t="shared" si="24"/>
        <v>1.01221536540851</v>
      </c>
      <c r="I64" s="37" t="s">
        <v>300</v>
      </c>
      <c r="J64" s="170">
        <f>10^(-1/J62)-1</f>
        <v>0.97314674807808887</v>
      </c>
      <c r="K64" s="171">
        <f t="shared" ref="K64:O64" si="25">10^(-1/K62)-1</f>
        <v>0.97314674807808887</v>
      </c>
      <c r="L64" s="170">
        <f t="shared" si="25"/>
        <v>0.97314674807808887</v>
      </c>
      <c r="M64" s="170">
        <f t="shared" si="25"/>
        <v>0.97314674807808887</v>
      </c>
      <c r="N64" s="170">
        <f t="shared" si="25"/>
        <v>0.97314674807808887</v>
      </c>
      <c r="O64" s="171">
        <f t="shared" si="25"/>
        <v>0.97314674807808887</v>
      </c>
      <c r="P64" s="1"/>
      <c r="Q64" s="37" t="s">
        <v>300</v>
      </c>
      <c r="R64" s="170">
        <f t="shared" ref="R64:W64" si="26">10^(-1/R62)-1</f>
        <v>0.93837999590121668</v>
      </c>
      <c r="S64" s="171">
        <f t="shared" si="26"/>
        <v>0.93837999590121668</v>
      </c>
      <c r="T64" s="170">
        <f t="shared" si="26"/>
        <v>0.93837999590121668</v>
      </c>
      <c r="U64" s="170">
        <f t="shared" si="26"/>
        <v>0.93837999590121668</v>
      </c>
      <c r="V64" s="170">
        <f t="shared" si="26"/>
        <v>1.0380488759405875</v>
      </c>
      <c r="W64" s="171">
        <f t="shared" si="26"/>
        <v>1.0380488759405875</v>
      </c>
    </row>
    <row r="65" spans="1:23" x14ac:dyDescent="0.2">
      <c r="A65" s="50" t="s">
        <v>5</v>
      </c>
      <c r="B65" s="53">
        <f t="shared" ref="B65:G65" si="27">B70/B67/1.44</f>
        <v>6.8992624801168065E-2</v>
      </c>
      <c r="C65" s="53">
        <f t="shared" si="27"/>
        <v>5.4377487076263135E-3</v>
      </c>
      <c r="D65" s="53">
        <f t="shared" si="27"/>
        <v>0.11633031850923417</v>
      </c>
      <c r="E65" s="53">
        <f t="shared" si="27"/>
        <v>7.8688579103387713E-3</v>
      </c>
      <c r="F65" s="53">
        <f t="shared" si="27"/>
        <v>7.476149470837723E-2</v>
      </c>
      <c r="G65" s="53">
        <f t="shared" si="27"/>
        <v>4.952878373468618E-3</v>
      </c>
      <c r="I65" s="50" t="s">
        <v>5</v>
      </c>
      <c r="J65" s="53">
        <f t="shared" ref="J65:O65" si="28">J70/J67/1.44</f>
        <v>0.2372221039858301</v>
      </c>
      <c r="K65" s="53">
        <f t="shared" si="28"/>
        <v>3.1503768025998419E-3</v>
      </c>
      <c r="L65" s="53">
        <f t="shared" si="28"/>
        <v>0.33132049942415626</v>
      </c>
      <c r="M65" s="53">
        <f t="shared" si="28"/>
        <v>2.7701230508545274E-3</v>
      </c>
      <c r="N65" s="53">
        <f t="shared" si="28"/>
        <v>0.21753602192669746</v>
      </c>
      <c r="O65" s="53">
        <f t="shared" si="28"/>
        <v>4.2650219171849361E-4</v>
      </c>
      <c r="P65" s="1"/>
      <c r="Q65" s="50" t="s">
        <v>5</v>
      </c>
      <c r="R65" s="53">
        <f t="shared" ref="R65:W65" si="29">R70/R67/1.44</f>
        <v>3.1329126995411335E-2</v>
      </c>
      <c r="S65" s="53">
        <f t="shared" si="29"/>
        <v>3.0522552186752713E-3</v>
      </c>
      <c r="T65" s="53">
        <f t="shared" si="29"/>
        <v>3.9360093175724885E-2</v>
      </c>
      <c r="U65" s="53">
        <f t="shared" si="29"/>
        <v>6.8157186330338789E-3</v>
      </c>
      <c r="V65" s="53">
        <f t="shared" si="29"/>
        <v>2.201951633016765E-2</v>
      </c>
      <c r="W65" s="53">
        <f t="shared" si="29"/>
        <v>4.0387381545179558E-3</v>
      </c>
    </row>
    <row r="66" spans="1:23" x14ac:dyDescent="0.2">
      <c r="A66" s="66" t="s">
        <v>302</v>
      </c>
      <c r="B66" s="88">
        <v>20.988634239634706</v>
      </c>
      <c r="C66" s="74">
        <v>20.988634239634706</v>
      </c>
      <c r="D66" s="74">
        <v>21.137810759426966</v>
      </c>
      <c r="E66" s="74">
        <v>21.137810759426966</v>
      </c>
      <c r="F66" s="74">
        <v>21.687320937801065</v>
      </c>
      <c r="G66" s="74">
        <v>21.687320937801065</v>
      </c>
      <c r="I66" s="66" t="s">
        <v>302</v>
      </c>
      <c r="J66" s="88">
        <v>23.94324303022049</v>
      </c>
      <c r="K66" s="74">
        <v>23.94324303022049</v>
      </c>
      <c r="L66" s="74">
        <v>23.681656940673911</v>
      </c>
      <c r="M66" s="74">
        <v>23.681656940673911</v>
      </c>
      <c r="N66" s="74">
        <v>23.975646238151704</v>
      </c>
      <c r="O66" s="74">
        <v>23.975646238151704</v>
      </c>
      <c r="P66" s="1"/>
      <c r="Q66" s="66" t="s">
        <v>302</v>
      </c>
      <c r="R66" s="88">
        <v>24.754067839658752</v>
      </c>
      <c r="S66" s="74">
        <v>24.754067839658752</v>
      </c>
      <c r="T66" s="74">
        <v>24.82833342923076</v>
      </c>
      <c r="U66" s="74">
        <v>24.82833342923076</v>
      </c>
      <c r="V66" s="74">
        <v>25.639257728671708</v>
      </c>
      <c r="W66" s="74">
        <v>25.639257728671708</v>
      </c>
    </row>
    <row r="67" spans="1:23" x14ac:dyDescent="0.2">
      <c r="A67" s="165" t="s">
        <v>209</v>
      </c>
      <c r="B67" s="169">
        <v>96.832595825195312</v>
      </c>
      <c r="C67" s="52">
        <v>96.832595825195312</v>
      </c>
      <c r="D67" s="52">
        <v>87.866172790527344</v>
      </c>
      <c r="E67" s="52">
        <v>87.866172790527344</v>
      </c>
      <c r="F67" s="52">
        <v>73.872055053710938</v>
      </c>
      <c r="G67" s="52">
        <v>73.872055053710938</v>
      </c>
      <c r="I67" s="165" t="s">
        <v>209</v>
      </c>
      <c r="J67" s="169">
        <v>102.57939910888672</v>
      </c>
      <c r="K67" s="52">
        <v>102.57939910888672</v>
      </c>
      <c r="L67" s="52">
        <v>122.53770446777344</v>
      </c>
      <c r="M67" s="52">
        <v>122.53770446777344</v>
      </c>
      <c r="N67" s="52">
        <v>100.34506988525391</v>
      </c>
      <c r="O67" s="52">
        <v>100.34506988525391</v>
      </c>
      <c r="P67" s="1"/>
      <c r="Q67" s="165" t="s">
        <v>209</v>
      </c>
      <c r="R67" s="169">
        <v>116.60111236572266</v>
      </c>
      <c r="S67" s="52">
        <v>116.60111236572266</v>
      </c>
      <c r="T67" s="52">
        <v>111.00840759277344</v>
      </c>
      <c r="U67" s="52">
        <v>111.00840759277344</v>
      </c>
      <c r="V67" s="52">
        <v>78.162284851074219</v>
      </c>
      <c r="W67" s="52">
        <v>78.162284851074219</v>
      </c>
    </row>
    <row r="68" spans="1:23" x14ac:dyDescent="0.2">
      <c r="A68" s="165" t="s">
        <v>304</v>
      </c>
      <c r="B68" s="169">
        <v>3.5485138893127441</v>
      </c>
      <c r="C68" s="52">
        <v>3.5485138893127441</v>
      </c>
      <c r="D68" s="52">
        <v>2.2883217334747314</v>
      </c>
      <c r="E68" s="52">
        <v>2.2883217334747314</v>
      </c>
      <c r="F68" s="52">
        <v>3.3630621433258057</v>
      </c>
      <c r="G68" s="52">
        <v>3.3630621433258057</v>
      </c>
      <c r="H68" s="1"/>
      <c r="I68" s="165" t="s">
        <v>304</v>
      </c>
      <c r="J68" s="169">
        <v>5.4527473449707031</v>
      </c>
      <c r="K68" s="52">
        <v>5.4527473449707031</v>
      </c>
      <c r="L68" s="52">
        <v>23.023605346679688</v>
      </c>
      <c r="M68" s="52">
        <v>23.023605346679688</v>
      </c>
      <c r="N68" s="52">
        <v>7.2025389671325684</v>
      </c>
      <c r="O68" s="52">
        <v>7.2025389671325684</v>
      </c>
      <c r="P68" s="1"/>
      <c r="Q68" s="165" t="s">
        <v>304</v>
      </c>
      <c r="R68" s="169">
        <v>1.6168960332870483</v>
      </c>
      <c r="S68" s="52">
        <v>1.6168960332870483</v>
      </c>
      <c r="T68" s="52">
        <v>3.4335343837738037</v>
      </c>
      <c r="U68" s="52">
        <v>3.4335343837738037</v>
      </c>
      <c r="V68" s="52">
        <v>7.1206135749816895</v>
      </c>
      <c r="W68" s="52">
        <v>7.1206135749816895</v>
      </c>
    </row>
    <row r="69" spans="1:23" x14ac:dyDescent="0.2">
      <c r="A69" s="168" t="s">
        <v>303</v>
      </c>
      <c r="B69" s="184">
        <v>24.533655399234764</v>
      </c>
      <c r="C69" s="75">
        <v>28.43411619192322</v>
      </c>
      <c r="D69" s="75">
        <v>23.880774887634271</v>
      </c>
      <c r="E69" s="75">
        <v>28.015951478945606</v>
      </c>
      <c r="F69" s="75">
        <v>24.874811677503754</v>
      </c>
      <c r="G69" s="75">
        <v>28.756666966222653</v>
      </c>
      <c r="H69" s="12"/>
      <c r="I69" s="168" t="s">
        <v>303</v>
      </c>
      <c r="J69" s="184">
        <v>25.523685247077815</v>
      </c>
      <c r="K69" s="75">
        <v>31.882258753839213</v>
      </c>
      <c r="L69" s="75">
        <v>24.770523552214662</v>
      </c>
      <c r="M69" s="75">
        <v>31.809937998226175</v>
      </c>
      <c r="N69" s="75">
        <v>25.683558469158406</v>
      </c>
      <c r="O69" s="75">
        <v>34.856940861418998</v>
      </c>
      <c r="P69" s="1"/>
      <c r="Q69" s="168" t="s">
        <v>303</v>
      </c>
      <c r="R69" s="184">
        <v>29.435720617690997</v>
      </c>
      <c r="S69" s="75">
        <v>32.954128810064617</v>
      </c>
      <c r="T69" s="75">
        <v>29.165190085230755</v>
      </c>
      <c r="U69" s="75">
        <v>31.814603276517094</v>
      </c>
      <c r="V69" s="75">
        <v>30.486473084102485</v>
      </c>
      <c r="W69" s="75">
        <v>32.868514844307889</v>
      </c>
    </row>
    <row r="70" spans="1:23" x14ac:dyDescent="0.2">
      <c r="A70" s="165" t="s">
        <v>315</v>
      </c>
      <c r="B70" s="169">
        <v>9.6202583312988281</v>
      </c>
      <c r="C70" s="52">
        <v>0.75823390483856201</v>
      </c>
      <c r="D70" s="52">
        <v>14.718959808349609</v>
      </c>
      <c r="E70" s="52">
        <v>0.99562525749206543</v>
      </c>
      <c r="F70" s="52">
        <v>7.9528107643127441</v>
      </c>
      <c r="G70" s="52">
        <v>0.52686619758605957</v>
      </c>
      <c r="H70" s="58"/>
      <c r="I70" s="165" t="s">
        <v>315</v>
      </c>
      <c r="J70" s="169">
        <v>35.0411052703857</v>
      </c>
      <c r="K70" s="52">
        <v>0.46535581350326538</v>
      </c>
      <c r="L70" s="52">
        <v>58.462924957275391</v>
      </c>
      <c r="M70" s="52">
        <v>0.48880010843276978</v>
      </c>
      <c r="N70" s="52">
        <v>31.433280944824201</v>
      </c>
      <c r="O70" s="52">
        <v>6.1628244817256927E-2</v>
      </c>
      <c r="P70" s="1"/>
      <c r="Q70" s="165" t="s">
        <v>315</v>
      </c>
      <c r="R70" s="169">
        <v>5.2603359222412109</v>
      </c>
      <c r="S70" s="52">
        <v>0.51249074935913086</v>
      </c>
      <c r="T70" s="52">
        <v>6.2917938232421875</v>
      </c>
      <c r="U70" s="52">
        <v>1.089506983757019</v>
      </c>
      <c r="V70" s="52">
        <v>2.4783778190612793</v>
      </c>
      <c r="W70" s="52">
        <v>0.45457488298416138</v>
      </c>
    </row>
    <row r="71" spans="1:23" x14ac:dyDescent="0.2">
      <c r="A71" s="47" t="s">
        <v>293</v>
      </c>
      <c r="B71" s="89">
        <v>0</v>
      </c>
      <c r="C71" s="53">
        <v>7.7134929597377777E-2</v>
      </c>
      <c r="D71" s="53">
        <v>1.1260519027709961</v>
      </c>
      <c r="E71" s="53">
        <v>7.1941591799259186E-2</v>
      </c>
      <c r="F71" s="53">
        <v>0.40856346487998962</v>
      </c>
      <c r="G71" s="53">
        <v>1.3901547528803349E-2</v>
      </c>
      <c r="H71" s="59"/>
      <c r="I71" s="47" t="s">
        <v>293</v>
      </c>
      <c r="J71" s="89">
        <v>0.98146253824234009</v>
      </c>
      <c r="K71" s="53">
        <v>0.30231335759162903</v>
      </c>
      <c r="L71" s="53">
        <v>2.5208966732025146</v>
      </c>
      <c r="M71" s="53">
        <v>6.6572211682796478E-2</v>
      </c>
      <c r="N71" s="53">
        <v>0.6925550103187561</v>
      </c>
      <c r="O71" s="53">
        <v>8.3210095763206482E-2</v>
      </c>
      <c r="P71" s="1"/>
      <c r="Q71" s="47" t="s">
        <v>293</v>
      </c>
      <c r="R71" s="89">
        <v>1.8530052900314331</v>
      </c>
      <c r="S71" s="53">
        <v>0.67137986421585083</v>
      </c>
      <c r="T71" s="53">
        <v>0.65224373340606689</v>
      </c>
      <c r="U71" s="53">
        <v>0.5128980278968811</v>
      </c>
      <c r="V71" s="53">
        <v>0.94801127910614014</v>
      </c>
      <c r="W71" s="53">
        <v>0.29842671751976013</v>
      </c>
    </row>
    <row r="72" spans="1:2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">
      <c r="A73" s="197" t="s">
        <v>58</v>
      </c>
      <c r="B73" s="192" t="s">
        <v>277</v>
      </c>
      <c r="C73" s="193"/>
      <c r="D73" s="192" t="s">
        <v>278</v>
      </c>
      <c r="E73" s="193"/>
      <c r="F73" s="192" t="s">
        <v>279</v>
      </c>
      <c r="G73" s="193"/>
      <c r="I73" s="194" t="s">
        <v>58</v>
      </c>
      <c r="J73" s="192" t="s">
        <v>277</v>
      </c>
      <c r="K73" s="193"/>
      <c r="L73" s="192" t="s">
        <v>278</v>
      </c>
      <c r="M73" s="193"/>
      <c r="N73" s="192" t="s">
        <v>279</v>
      </c>
      <c r="O73" s="193"/>
      <c r="P73" s="1"/>
      <c r="Q73" s="197" t="s">
        <v>58</v>
      </c>
      <c r="R73" s="192" t="s">
        <v>277</v>
      </c>
      <c r="S73" s="193"/>
      <c r="T73" s="192" t="s">
        <v>278</v>
      </c>
      <c r="U73" s="193"/>
      <c r="V73" s="192" t="s">
        <v>279</v>
      </c>
      <c r="W73" s="193"/>
    </row>
    <row r="74" spans="1:23" x14ac:dyDescent="0.2">
      <c r="A74" s="198"/>
      <c r="B74" s="13" t="s">
        <v>228</v>
      </c>
      <c r="C74" s="56" t="s">
        <v>4</v>
      </c>
      <c r="D74" s="13" t="s">
        <v>228</v>
      </c>
      <c r="E74" s="56" t="s">
        <v>4</v>
      </c>
      <c r="F74" s="13" t="s">
        <v>228</v>
      </c>
      <c r="G74" s="56" t="s">
        <v>4</v>
      </c>
      <c r="I74" s="195"/>
      <c r="J74" s="13" t="s">
        <v>228</v>
      </c>
      <c r="K74" s="56" t="s">
        <v>4</v>
      </c>
      <c r="L74" s="13" t="s">
        <v>228</v>
      </c>
      <c r="M74" s="56" t="s">
        <v>4</v>
      </c>
      <c r="N74" s="13" t="s">
        <v>228</v>
      </c>
      <c r="O74" s="56" t="s">
        <v>4</v>
      </c>
      <c r="P74" s="1"/>
      <c r="Q74" s="198"/>
      <c r="R74" s="13" t="s">
        <v>228</v>
      </c>
      <c r="S74" s="56" t="s">
        <v>4</v>
      </c>
      <c r="T74" s="13" t="s">
        <v>228</v>
      </c>
      <c r="U74" s="56" t="s">
        <v>4</v>
      </c>
      <c r="V74" s="13" t="s">
        <v>228</v>
      </c>
      <c r="W74" s="56" t="s">
        <v>4</v>
      </c>
    </row>
    <row r="75" spans="1:23" x14ac:dyDescent="0.2">
      <c r="A75" s="46" t="s">
        <v>313</v>
      </c>
      <c r="B75" s="67">
        <v>0.997</v>
      </c>
      <c r="C75" s="54">
        <v>0.997</v>
      </c>
      <c r="D75" s="54">
        <v>0.997</v>
      </c>
      <c r="E75" s="54">
        <v>0.997</v>
      </c>
      <c r="F75" s="54">
        <v>0.999</v>
      </c>
      <c r="G75" s="54">
        <v>0.999</v>
      </c>
      <c r="I75" s="46" t="s">
        <v>313</v>
      </c>
      <c r="J75" s="67">
        <v>0.996</v>
      </c>
      <c r="K75" s="54">
        <v>0.996</v>
      </c>
      <c r="L75" s="54">
        <v>0.996</v>
      </c>
      <c r="M75" s="54">
        <v>0.996</v>
      </c>
      <c r="N75" s="54">
        <v>0.996</v>
      </c>
      <c r="O75" s="54">
        <v>0.996</v>
      </c>
      <c r="P75" s="1"/>
      <c r="Q75" s="46" t="s">
        <v>313</v>
      </c>
      <c r="R75" s="67">
        <v>0.997</v>
      </c>
      <c r="S75" s="54">
        <v>0.997</v>
      </c>
      <c r="T75" s="54">
        <v>0.997</v>
      </c>
      <c r="U75" s="54">
        <v>0.997</v>
      </c>
      <c r="V75" s="54">
        <v>0.998</v>
      </c>
      <c r="W75" s="54">
        <v>0.998</v>
      </c>
    </row>
    <row r="76" spans="1:23" x14ac:dyDescent="0.2">
      <c r="A76" s="36" t="s">
        <v>314</v>
      </c>
      <c r="B76" s="110">
        <v>-3.4540000000000002</v>
      </c>
      <c r="C76" s="166">
        <v>-3.4540000000000002</v>
      </c>
      <c r="D76" s="166">
        <v>-3.4540000000000002</v>
      </c>
      <c r="E76" s="166">
        <v>-3.4540000000000002</v>
      </c>
      <c r="F76" s="166">
        <v>-3.552</v>
      </c>
      <c r="G76" s="166">
        <v>-3.552</v>
      </c>
      <c r="I76" s="36" t="s">
        <v>314</v>
      </c>
      <c r="J76" s="110">
        <v>-3.35</v>
      </c>
      <c r="K76" s="166">
        <v>-3.35</v>
      </c>
      <c r="L76" s="166">
        <v>-3.35</v>
      </c>
      <c r="M76" s="166">
        <v>-3.35</v>
      </c>
      <c r="N76" s="166">
        <v>-3.35</v>
      </c>
      <c r="O76" s="166">
        <v>-3.35</v>
      </c>
      <c r="P76" s="1"/>
      <c r="Q76" s="36" t="s">
        <v>314</v>
      </c>
      <c r="R76" s="110">
        <v>-3.4140000000000001</v>
      </c>
      <c r="S76" s="166">
        <v>-3.4140000000000001</v>
      </c>
      <c r="T76" s="166">
        <v>-3.4140000000000001</v>
      </c>
      <c r="U76" s="166">
        <v>-3.4140000000000001</v>
      </c>
      <c r="V76" s="166">
        <v>-3.38</v>
      </c>
      <c r="W76" s="166">
        <v>-3.38</v>
      </c>
    </row>
    <row r="77" spans="1:23" x14ac:dyDescent="0.2">
      <c r="A77" s="36" t="s">
        <v>301</v>
      </c>
      <c r="B77" s="169">
        <v>29.017733764648447</v>
      </c>
      <c r="C77" s="169">
        <v>29.017733764648447</v>
      </c>
      <c r="D77" s="52">
        <v>29.017733764648447</v>
      </c>
      <c r="E77" s="52">
        <v>29.017733764648447</v>
      </c>
      <c r="F77" s="52">
        <v>29.136223220825194</v>
      </c>
      <c r="G77" s="52">
        <v>29.136223220825194</v>
      </c>
      <c r="I77" s="36" t="s">
        <v>301</v>
      </c>
      <c r="J77" s="169">
        <v>29.530353546142578</v>
      </c>
      <c r="K77" s="169">
        <v>29.530353546142578</v>
      </c>
      <c r="L77" s="52">
        <v>29.530353546142578</v>
      </c>
      <c r="M77" s="52">
        <v>29.530353546142578</v>
      </c>
      <c r="N77" s="52">
        <v>29.530353546142578</v>
      </c>
      <c r="O77" s="52">
        <v>29.530353546142578</v>
      </c>
      <c r="P77" s="1"/>
      <c r="Q77" s="36" t="s">
        <v>301</v>
      </c>
      <c r="R77" s="169">
        <v>32.797171211242677</v>
      </c>
      <c r="S77" s="169">
        <v>32.797171211242677</v>
      </c>
      <c r="T77" s="52">
        <v>32.797171211242677</v>
      </c>
      <c r="U77" s="52">
        <v>32.797171211242677</v>
      </c>
      <c r="V77" s="52">
        <v>32.915479469299314</v>
      </c>
      <c r="W77" s="52">
        <v>32.915479469299314</v>
      </c>
    </row>
    <row r="78" spans="1:23" x14ac:dyDescent="0.2">
      <c r="A78" s="37" t="s">
        <v>300</v>
      </c>
      <c r="B78" s="170">
        <f t="shared" ref="B78:G78" si="30">10^(-1/B76)-1</f>
        <v>0.94768804165026377</v>
      </c>
      <c r="C78" s="171">
        <f t="shared" si="30"/>
        <v>0.94768804165026377</v>
      </c>
      <c r="D78" s="170">
        <f t="shared" si="30"/>
        <v>0.94768804165026377</v>
      </c>
      <c r="E78" s="170">
        <f t="shared" si="30"/>
        <v>0.94768804165026377</v>
      </c>
      <c r="F78" s="170">
        <f t="shared" si="30"/>
        <v>0.91219215242967877</v>
      </c>
      <c r="G78" s="171">
        <f t="shared" si="30"/>
        <v>0.91219215242967877</v>
      </c>
      <c r="I78" s="37" t="s">
        <v>300</v>
      </c>
      <c r="J78" s="170">
        <f t="shared" ref="J78:O78" si="31">10^(-1/J76)-1</f>
        <v>0.98841697800835604</v>
      </c>
      <c r="K78" s="171">
        <f t="shared" si="31"/>
        <v>0.98841697800835604</v>
      </c>
      <c r="L78" s="170">
        <f t="shared" si="31"/>
        <v>0.98841697800835604</v>
      </c>
      <c r="M78" s="170">
        <f t="shared" si="31"/>
        <v>0.98841697800835604</v>
      </c>
      <c r="N78" s="170">
        <f t="shared" si="31"/>
        <v>0.98841697800835604</v>
      </c>
      <c r="O78" s="171">
        <f t="shared" si="31"/>
        <v>0.98841697800835604</v>
      </c>
      <c r="P78" s="1"/>
      <c r="Q78" s="37" t="s">
        <v>300</v>
      </c>
      <c r="R78" s="170">
        <f t="shared" ref="R78:W78" si="32">10^(-1/R76)-1</f>
        <v>0.96296041046068148</v>
      </c>
      <c r="S78" s="171">
        <f t="shared" si="32"/>
        <v>0.96296041046068148</v>
      </c>
      <c r="T78" s="170">
        <f t="shared" si="32"/>
        <v>0.96296041046068148</v>
      </c>
      <c r="U78" s="170">
        <f t="shared" si="32"/>
        <v>0.96296041046068148</v>
      </c>
      <c r="V78" s="170">
        <f t="shared" si="32"/>
        <v>0.97632328792606971</v>
      </c>
      <c r="W78" s="171">
        <f t="shared" si="32"/>
        <v>0.97632328792606971</v>
      </c>
    </row>
    <row r="79" spans="1:23" x14ac:dyDescent="0.2">
      <c r="A79" s="50" t="s">
        <v>5</v>
      </c>
      <c r="B79" s="53">
        <f t="shared" ref="B79:G79" si="33">B84/B81/1.44</f>
        <v>5.2454804421494902E-2</v>
      </c>
      <c r="C79" s="53">
        <f t="shared" si="33"/>
        <v>1.3202656480782373E-3</v>
      </c>
      <c r="D79" s="53">
        <f t="shared" si="33"/>
        <v>6.5092925545468722E-2</v>
      </c>
      <c r="E79" s="53">
        <f t="shared" si="33"/>
        <v>4.1485261835325872E-3</v>
      </c>
      <c r="F79" s="53">
        <f t="shared" si="33"/>
        <v>7.0464198943252232E-2</v>
      </c>
      <c r="G79" s="53">
        <f t="shared" si="33"/>
        <v>2.1594421209774881E-3</v>
      </c>
      <c r="I79" s="50" t="s">
        <v>5</v>
      </c>
      <c r="J79" s="53">
        <f t="shared" ref="J79:O79" si="34">J84/J81/1.44</f>
        <v>0.22236717029231617</v>
      </c>
      <c r="K79" s="53">
        <f t="shared" si="34"/>
        <v>3.7704397301830156E-3</v>
      </c>
      <c r="L79" s="53">
        <f t="shared" si="34"/>
        <v>0.25687064971610074</v>
      </c>
      <c r="M79" s="53">
        <f t="shared" si="34"/>
        <v>1.0295198955096709E-2</v>
      </c>
      <c r="N79" s="53">
        <f t="shared" si="34"/>
        <v>0.18810729195669862</v>
      </c>
      <c r="O79" s="53">
        <f t="shared" si="34"/>
        <v>3.2126183117485432E-3</v>
      </c>
      <c r="P79" s="1"/>
      <c r="Q79" s="50" t="s">
        <v>5</v>
      </c>
      <c r="R79" s="53">
        <f t="shared" ref="R79:W79" si="35">R84/R81/1.44</f>
        <v>2.8197624603214913E-2</v>
      </c>
      <c r="S79" s="53">
        <f t="shared" si="35"/>
        <v>1.265846623999348E-3</v>
      </c>
      <c r="T79" s="53">
        <f t="shared" si="35"/>
        <v>3.4109722258737339E-2</v>
      </c>
      <c r="U79" s="53">
        <f t="shared" si="35"/>
        <v>3.0198598632070785E-3</v>
      </c>
      <c r="V79" s="53">
        <f t="shared" si="35"/>
        <v>2.0962654670198606E-2</v>
      </c>
      <c r="W79" s="53">
        <f t="shared" si="35"/>
        <v>3.1867092621353592E-3</v>
      </c>
    </row>
    <row r="80" spans="1:23" x14ac:dyDescent="0.2">
      <c r="A80" s="66" t="s">
        <v>302</v>
      </c>
      <c r="B80" s="88">
        <v>22.141042146276391</v>
      </c>
      <c r="C80" s="74">
        <v>22.141042146276391</v>
      </c>
      <c r="D80" s="74">
        <v>22.4399186461408</v>
      </c>
      <c r="E80" s="74">
        <v>22.4399186461408</v>
      </c>
      <c r="F80" s="74">
        <v>22.146738090386968</v>
      </c>
      <c r="G80" s="74">
        <v>22.146738090386968</v>
      </c>
      <c r="I80" s="66" t="s">
        <v>302</v>
      </c>
      <c r="J80" s="88">
        <v>22.812375130851304</v>
      </c>
      <c r="K80" s="74">
        <v>22.812375130851304</v>
      </c>
      <c r="L80" s="74">
        <v>23.404384196832989</v>
      </c>
      <c r="M80" s="74">
        <v>23.404384196832989</v>
      </c>
      <c r="N80" s="74">
        <v>23.379360809948466</v>
      </c>
      <c r="O80" s="74">
        <v>23.379360809948466</v>
      </c>
      <c r="P80" s="1"/>
      <c r="Q80" s="66" t="s">
        <v>302</v>
      </c>
      <c r="R80" s="88">
        <v>26.284996075585724</v>
      </c>
      <c r="S80" s="74">
        <v>26.284996075585724</v>
      </c>
      <c r="T80" s="74">
        <v>26.444997730571057</v>
      </c>
      <c r="U80" s="74">
        <v>26.444997730571057</v>
      </c>
      <c r="V80" s="74">
        <v>26.727716682835499</v>
      </c>
      <c r="W80" s="74">
        <v>26.727716682835499</v>
      </c>
    </row>
    <row r="81" spans="1:23" x14ac:dyDescent="0.2">
      <c r="A81" s="165" t="s">
        <v>209</v>
      </c>
      <c r="B81" s="169">
        <v>97.934478759765625</v>
      </c>
      <c r="C81" s="52">
        <v>97.934478759765625</v>
      </c>
      <c r="D81" s="52">
        <v>80.24261474609375</v>
      </c>
      <c r="E81" s="52">
        <v>80.24261474609375</v>
      </c>
      <c r="F81" s="52">
        <v>92.845413208007812</v>
      </c>
      <c r="G81" s="52">
        <v>92.845413208007812</v>
      </c>
      <c r="I81" s="165" t="s">
        <v>209</v>
      </c>
      <c r="J81" s="169">
        <v>101.24339294433594</v>
      </c>
      <c r="K81" s="52">
        <v>101.24339294433594</v>
      </c>
      <c r="L81" s="52">
        <v>67.398086547851562</v>
      </c>
      <c r="M81" s="52">
        <v>67.398086547851562</v>
      </c>
      <c r="N81" s="52">
        <v>68.567329406738281</v>
      </c>
      <c r="O81" s="52">
        <v>68.567329406738281</v>
      </c>
      <c r="P81" s="1"/>
      <c r="Q81" s="165" t="s">
        <v>209</v>
      </c>
      <c r="R81" s="169">
        <v>80.814865112304688</v>
      </c>
      <c r="S81" s="52">
        <v>80.814865112304688</v>
      </c>
      <c r="T81" s="52">
        <v>72.54791259765625</v>
      </c>
      <c r="U81" s="52">
        <v>72.54791259765625</v>
      </c>
      <c r="V81" s="52">
        <v>67.717208862304688</v>
      </c>
      <c r="W81" s="52">
        <v>67.717208862304688</v>
      </c>
    </row>
    <row r="82" spans="1:23" x14ac:dyDescent="0.2">
      <c r="A82" s="165" t="s">
        <v>304</v>
      </c>
      <c r="B82" s="169">
        <v>4.9098477363586426</v>
      </c>
      <c r="C82" s="52">
        <v>4.9098477363586426</v>
      </c>
      <c r="D82" s="52">
        <v>4.2289972305297852</v>
      </c>
      <c r="E82" s="52">
        <v>4.2289972305297852</v>
      </c>
      <c r="F82" s="52">
        <v>3.397270679473877</v>
      </c>
      <c r="G82" s="52">
        <v>3.397270679473877</v>
      </c>
      <c r="H82" s="1"/>
      <c r="I82" s="165" t="s">
        <v>304</v>
      </c>
      <c r="J82" s="169">
        <v>2.3798012733459473</v>
      </c>
      <c r="K82" s="52">
        <v>2.3798012733459473</v>
      </c>
      <c r="L82" s="52">
        <v>1.7589679956436157</v>
      </c>
      <c r="M82" s="52">
        <v>1.7589679956436157</v>
      </c>
      <c r="N82" s="52">
        <v>19.813676834106445</v>
      </c>
      <c r="O82" s="52">
        <v>19.813676834106445</v>
      </c>
      <c r="P82" s="1"/>
      <c r="Q82" s="165" t="s">
        <v>304</v>
      </c>
      <c r="R82" s="169">
        <v>2.7051129341125488</v>
      </c>
      <c r="S82" s="52">
        <v>2.7051129341125488</v>
      </c>
      <c r="T82" s="52">
        <v>2.3082177639007568</v>
      </c>
      <c r="U82" s="52">
        <v>2.3082177639007568</v>
      </c>
      <c r="V82" s="52">
        <v>6.2682843208312988</v>
      </c>
      <c r="W82" s="52">
        <v>6.2682843208312988</v>
      </c>
    </row>
    <row r="83" spans="1:23" x14ac:dyDescent="0.2">
      <c r="A83" s="168" t="s">
        <v>303</v>
      </c>
      <c r="B83" s="184">
        <v>26.015919768764579</v>
      </c>
      <c r="C83" s="75">
        <v>31.539293887056502</v>
      </c>
      <c r="D83" s="75">
        <v>25.990988884426784</v>
      </c>
      <c r="E83" s="75">
        <v>30.120729290636827</v>
      </c>
      <c r="F83" s="75">
        <v>25.676250338581195</v>
      </c>
      <c r="G83" s="75">
        <v>31.052653268054829</v>
      </c>
      <c r="H83" s="12"/>
      <c r="I83" s="168" t="s">
        <v>303</v>
      </c>
      <c r="J83" s="184">
        <v>24.469174039370728</v>
      </c>
      <c r="K83" s="75">
        <v>30.400947572085599</v>
      </c>
      <c r="L83" s="75">
        <v>24.851326326237263</v>
      </c>
      <c r="M83" s="75">
        <v>29.531543456611008</v>
      </c>
      <c r="N83" s="75">
        <v>25.279587596740534</v>
      </c>
      <c r="O83" s="75">
        <v>31.200868374304111</v>
      </c>
      <c r="P83" s="1"/>
      <c r="Q83" s="168" t="s">
        <v>303</v>
      </c>
      <c r="R83" s="184">
        <v>31.035320969106458</v>
      </c>
      <c r="S83" s="75">
        <v>35.636817494223038</v>
      </c>
      <c r="T83" s="75">
        <v>30.913102065308699</v>
      </c>
      <c r="U83" s="75">
        <v>34.507673281630574</v>
      </c>
      <c r="V83" s="75">
        <v>31.865963033116884</v>
      </c>
      <c r="W83" s="75">
        <v>34.631154003444053</v>
      </c>
    </row>
    <row r="84" spans="1:23" x14ac:dyDescent="0.2">
      <c r="A84" s="165" t="s">
        <v>315</v>
      </c>
      <c r="B84" s="169">
        <v>7.3974728584289551</v>
      </c>
      <c r="C84" s="52">
        <v>0.18619132041931152</v>
      </c>
      <c r="D84" s="52">
        <v>7.5214462280273438</v>
      </c>
      <c r="E84" s="52">
        <v>0.47935956716537476</v>
      </c>
      <c r="F84" s="52">
        <v>9.4208798408508301</v>
      </c>
      <c r="G84" s="52">
        <v>0.2887117862701416</v>
      </c>
      <c r="H84" s="58"/>
      <c r="I84" s="165" t="s">
        <v>315</v>
      </c>
      <c r="J84" s="169">
        <v>32.419017791748047</v>
      </c>
      <c r="K84" s="52">
        <v>0.5496942400932312</v>
      </c>
      <c r="L84" s="52">
        <v>24.930130004882812</v>
      </c>
      <c r="M84" s="52">
        <v>0.99918246269226074</v>
      </c>
      <c r="N84" s="52">
        <v>18.573141098022401</v>
      </c>
      <c r="O84" s="52">
        <v>0.31720414757728577</v>
      </c>
      <c r="P84" s="1"/>
      <c r="Q84" s="165" t="s">
        <v>315</v>
      </c>
      <c r="R84" s="169">
        <v>3.2814536094665527</v>
      </c>
      <c r="S84" s="52">
        <v>0.14731088280677795</v>
      </c>
      <c r="T84" s="52">
        <v>3.563408374786377</v>
      </c>
      <c r="U84" s="52">
        <v>0.31548172235488892</v>
      </c>
      <c r="V84" s="52">
        <v>2.0441267490386963</v>
      </c>
      <c r="W84" s="52">
        <v>0.31074488162994385</v>
      </c>
    </row>
    <row r="85" spans="1:23" x14ac:dyDescent="0.2">
      <c r="A85" s="47" t="s">
        <v>293</v>
      </c>
      <c r="B85" s="89">
        <v>0.67966008186340332</v>
      </c>
      <c r="C85" s="53">
        <v>8.7684445083141327E-2</v>
      </c>
      <c r="D85" s="53">
        <v>0.40120092034339905</v>
      </c>
      <c r="E85" s="53">
        <v>2.5016050785779953E-3</v>
      </c>
      <c r="F85" s="53">
        <v>1.4843282699584961</v>
      </c>
      <c r="G85" s="53">
        <v>7.4538871645927429E-2</v>
      </c>
      <c r="H85" s="59"/>
      <c r="I85" s="47" t="s">
        <v>293</v>
      </c>
      <c r="J85" s="89">
        <v>1.198594331741333</v>
      </c>
      <c r="K85" s="53">
        <v>0.76851046085357666</v>
      </c>
      <c r="L85" s="53">
        <v>3.3193657398223877</v>
      </c>
      <c r="M85" s="53">
        <v>2.0630459766834974E-3</v>
      </c>
      <c r="N85" s="53">
        <v>2.1657567024230957</v>
      </c>
      <c r="O85" s="53">
        <v>0.2436404824256897</v>
      </c>
      <c r="P85" s="1"/>
      <c r="Q85" s="47" t="s">
        <v>293</v>
      </c>
      <c r="R85" s="89">
        <v>0.27198591828346252</v>
      </c>
      <c r="S85" s="53">
        <v>0.12114601582288742</v>
      </c>
      <c r="T85" s="53">
        <v>0.31557047367095947</v>
      </c>
      <c r="U85" s="53">
        <v>7.4373677372932434E-2</v>
      </c>
      <c r="V85" s="53">
        <v>9.2950575053691864E-2</v>
      </c>
      <c r="W85" s="53">
        <v>3.2263245433568954E-2</v>
      </c>
    </row>
    <row r="86" spans="1:23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">
      <c r="A87" s="194" t="s">
        <v>59</v>
      </c>
      <c r="B87" s="192" t="s">
        <v>277</v>
      </c>
      <c r="C87" s="193"/>
      <c r="D87" s="192" t="s">
        <v>278</v>
      </c>
      <c r="E87" s="193"/>
      <c r="F87" s="192" t="s">
        <v>279</v>
      </c>
      <c r="G87" s="193"/>
      <c r="I87" s="194" t="s">
        <v>59</v>
      </c>
      <c r="J87" s="192" t="s">
        <v>277</v>
      </c>
      <c r="K87" s="193"/>
      <c r="L87" s="192" t="s">
        <v>278</v>
      </c>
      <c r="M87" s="193"/>
      <c r="N87" s="192" t="s">
        <v>279</v>
      </c>
      <c r="O87" s="193"/>
      <c r="P87" s="1"/>
      <c r="Q87" s="194" t="s">
        <v>59</v>
      </c>
      <c r="R87" s="192" t="s">
        <v>277</v>
      </c>
      <c r="S87" s="193"/>
      <c r="T87" s="192" t="s">
        <v>278</v>
      </c>
      <c r="U87" s="193"/>
      <c r="V87" s="192" t="s">
        <v>279</v>
      </c>
      <c r="W87" s="193"/>
    </row>
    <row r="88" spans="1:23" x14ac:dyDescent="0.2">
      <c r="A88" s="195"/>
      <c r="B88" s="13" t="s">
        <v>228</v>
      </c>
      <c r="C88" s="56" t="s">
        <v>4</v>
      </c>
      <c r="D88" s="13" t="s">
        <v>228</v>
      </c>
      <c r="E88" s="56" t="s">
        <v>4</v>
      </c>
      <c r="F88" s="13" t="s">
        <v>228</v>
      </c>
      <c r="G88" s="56" t="s">
        <v>4</v>
      </c>
      <c r="I88" s="195"/>
      <c r="J88" s="13" t="s">
        <v>228</v>
      </c>
      <c r="K88" s="56" t="s">
        <v>4</v>
      </c>
      <c r="L88" s="13" t="s">
        <v>228</v>
      </c>
      <c r="M88" s="56" t="s">
        <v>4</v>
      </c>
      <c r="N88" s="13" t="s">
        <v>228</v>
      </c>
      <c r="O88" s="56" t="s">
        <v>4</v>
      </c>
      <c r="P88" s="1"/>
      <c r="Q88" s="195"/>
      <c r="R88" s="13" t="s">
        <v>228</v>
      </c>
      <c r="S88" s="56" t="s">
        <v>4</v>
      </c>
      <c r="T88" s="13" t="s">
        <v>228</v>
      </c>
      <c r="U88" s="56" t="s">
        <v>4</v>
      </c>
      <c r="V88" s="13" t="s">
        <v>228</v>
      </c>
      <c r="W88" s="56" t="s">
        <v>4</v>
      </c>
    </row>
    <row r="89" spans="1:23" x14ac:dyDescent="0.2">
      <c r="A89" s="46" t="s">
        <v>313</v>
      </c>
      <c r="B89" s="67">
        <v>0.996</v>
      </c>
      <c r="C89" s="54">
        <v>0.996</v>
      </c>
      <c r="D89" s="54">
        <v>0.996</v>
      </c>
      <c r="E89" s="54">
        <v>0.996</v>
      </c>
      <c r="F89" s="54">
        <v>0.999</v>
      </c>
      <c r="G89" s="54">
        <v>0.999</v>
      </c>
      <c r="I89" s="46" t="s">
        <v>313</v>
      </c>
      <c r="J89" s="67">
        <v>0.999</v>
      </c>
      <c r="K89" s="54">
        <v>0.999</v>
      </c>
      <c r="L89" s="54">
        <v>0.999</v>
      </c>
      <c r="M89" s="54">
        <v>0.999</v>
      </c>
      <c r="N89" s="54">
        <v>0.999</v>
      </c>
      <c r="O89" s="54">
        <v>0.999</v>
      </c>
      <c r="P89" s="1"/>
      <c r="Q89" s="46" t="s">
        <v>313</v>
      </c>
      <c r="R89" s="67">
        <v>0.99399999999999999</v>
      </c>
      <c r="S89" s="54">
        <v>0.99399999999999999</v>
      </c>
      <c r="T89" s="54">
        <v>0.99399999999999999</v>
      </c>
      <c r="U89" s="54">
        <v>0.99399999999999999</v>
      </c>
      <c r="V89" s="54">
        <v>0.998</v>
      </c>
      <c r="W89" s="54">
        <v>0.998</v>
      </c>
    </row>
    <row r="90" spans="1:23" x14ac:dyDescent="0.2">
      <c r="A90" s="36" t="s">
        <v>314</v>
      </c>
      <c r="B90" s="110">
        <v>-3.4159999999999999</v>
      </c>
      <c r="C90" s="166">
        <v>-3.4159999999999999</v>
      </c>
      <c r="D90" s="166">
        <v>-3.4159999999999999</v>
      </c>
      <c r="E90" s="166">
        <v>-3.4159999999999999</v>
      </c>
      <c r="F90" s="166">
        <v>-3.552</v>
      </c>
      <c r="G90" s="166">
        <v>-3.552</v>
      </c>
      <c r="I90" s="36" t="s">
        <v>314</v>
      </c>
      <c r="J90" s="110">
        <v>-3.4209999999999998</v>
      </c>
      <c r="K90" s="166">
        <v>-3.4209999999999998</v>
      </c>
      <c r="L90" s="166">
        <v>-3.4209999999999998</v>
      </c>
      <c r="M90" s="166">
        <v>-3.4209999999999998</v>
      </c>
      <c r="N90" s="166">
        <v>-3.4209999999999998</v>
      </c>
      <c r="O90" s="166">
        <v>-3.4209999999999998</v>
      </c>
      <c r="P90" s="1"/>
      <c r="Q90" s="36" t="s">
        <v>314</v>
      </c>
      <c r="R90" s="110">
        <v>-3.6</v>
      </c>
      <c r="S90" s="166">
        <v>-3.6</v>
      </c>
      <c r="T90" s="166">
        <v>-3.6</v>
      </c>
      <c r="U90" s="166">
        <v>-3.6</v>
      </c>
      <c r="V90" s="166">
        <v>-3.38</v>
      </c>
      <c r="W90" s="166">
        <v>-3.38</v>
      </c>
    </row>
    <row r="91" spans="1:23" x14ac:dyDescent="0.2">
      <c r="A91" s="36" t="s">
        <v>301</v>
      </c>
      <c r="B91" s="169">
        <v>28.880457115173339</v>
      </c>
      <c r="C91" s="169">
        <v>28.880457115173339</v>
      </c>
      <c r="D91" s="52">
        <v>28.880457115173339</v>
      </c>
      <c r="E91" s="52">
        <v>28.880457115173339</v>
      </c>
      <c r="F91" s="52">
        <v>29.136223220825194</v>
      </c>
      <c r="G91" s="52">
        <v>29.136223220825194</v>
      </c>
      <c r="I91" s="36" t="s">
        <v>301</v>
      </c>
      <c r="J91" s="169">
        <v>31.67152214050293</v>
      </c>
      <c r="K91" s="169">
        <v>31.67152214050293</v>
      </c>
      <c r="L91" s="52">
        <v>31.67152214050293</v>
      </c>
      <c r="M91" s="52">
        <v>31.67152214050293</v>
      </c>
      <c r="N91" s="52">
        <v>31.67152214050293</v>
      </c>
      <c r="O91" s="52">
        <v>31.67152214050293</v>
      </c>
      <c r="P91" s="1"/>
      <c r="Q91" s="36" t="s">
        <v>301</v>
      </c>
      <c r="R91" s="169">
        <v>31.80838532672119</v>
      </c>
      <c r="S91" s="169">
        <v>31.80838532672119</v>
      </c>
      <c r="T91" s="52">
        <v>31.80838532672119</v>
      </c>
      <c r="U91" s="52">
        <v>31.80838532672119</v>
      </c>
      <c r="V91" s="52">
        <v>32.915479469299314</v>
      </c>
      <c r="W91" s="52">
        <v>32.915479469299314</v>
      </c>
    </row>
    <row r="92" spans="1:23" x14ac:dyDescent="0.2">
      <c r="A92" s="37" t="s">
        <v>300</v>
      </c>
      <c r="B92" s="170">
        <f t="shared" ref="B92:G92" si="36">10^(-1/B90)-1</f>
        <v>0.9621854311612521</v>
      </c>
      <c r="C92" s="171">
        <f t="shared" si="36"/>
        <v>0.9621854311612521</v>
      </c>
      <c r="D92" s="170">
        <f t="shared" si="36"/>
        <v>0.9621854311612521</v>
      </c>
      <c r="E92" s="170">
        <f t="shared" si="36"/>
        <v>0.9621854311612521</v>
      </c>
      <c r="F92" s="170">
        <f t="shared" si="36"/>
        <v>0.91219215242967877</v>
      </c>
      <c r="G92" s="171">
        <f t="shared" si="36"/>
        <v>0.91219215242967877</v>
      </c>
      <c r="I92" s="37" t="s">
        <v>300</v>
      </c>
      <c r="J92" s="170">
        <f t="shared" ref="J92:O92" si="37">10^(-1/J90)-1</f>
        <v>0.96025328092439666</v>
      </c>
      <c r="K92" s="171">
        <f t="shared" si="37"/>
        <v>0.96025328092439666</v>
      </c>
      <c r="L92" s="170">
        <f t="shared" si="37"/>
        <v>0.96025328092439666</v>
      </c>
      <c r="M92" s="170">
        <f t="shared" si="37"/>
        <v>0.96025328092439666</v>
      </c>
      <c r="N92" s="170">
        <f t="shared" si="37"/>
        <v>0.96025328092439666</v>
      </c>
      <c r="O92" s="171">
        <f t="shared" si="37"/>
        <v>0.96025328092439666</v>
      </c>
      <c r="P92" s="1"/>
      <c r="Q92" s="37" t="s">
        <v>300</v>
      </c>
      <c r="R92" s="170">
        <f t="shared" ref="R92:W92" si="38">10^(-1/R90)-1</f>
        <v>0.89573565240637598</v>
      </c>
      <c r="S92" s="171">
        <f t="shared" si="38"/>
        <v>0.89573565240637598</v>
      </c>
      <c r="T92" s="170">
        <f t="shared" si="38"/>
        <v>0.89573565240637598</v>
      </c>
      <c r="U92" s="170">
        <f t="shared" si="38"/>
        <v>0.89573565240637598</v>
      </c>
      <c r="V92" s="170">
        <f t="shared" si="38"/>
        <v>0.97632328792606971</v>
      </c>
      <c r="W92" s="171">
        <f t="shared" si="38"/>
        <v>0.97632328792606971</v>
      </c>
    </row>
    <row r="93" spans="1:23" x14ac:dyDescent="0.2">
      <c r="A93" s="50" t="s">
        <v>5</v>
      </c>
      <c r="B93" s="53">
        <f t="shared" ref="B93:G93" si="39">B98/B95/1.44</f>
        <v>7.5075677849716013E-2</v>
      </c>
      <c r="C93" s="53">
        <f t="shared" si="39"/>
        <v>4.39920052711275E-3</v>
      </c>
      <c r="D93" s="53">
        <f t="shared" si="39"/>
        <v>8.013761685084321E-2</v>
      </c>
      <c r="E93" s="53">
        <f t="shared" si="39"/>
        <v>1.8911387311649523E-3</v>
      </c>
      <c r="F93" s="53">
        <f t="shared" si="39"/>
        <v>4.5429275615925239E-2</v>
      </c>
      <c r="G93" s="53">
        <f t="shared" si="39"/>
        <v>7.9063134410528157E-4</v>
      </c>
      <c r="I93" s="50" t="s">
        <v>5</v>
      </c>
      <c r="J93" s="53">
        <f t="shared" ref="J93:O93" si="40">J98/J95/1.44</f>
        <v>0.21622058625110815</v>
      </c>
      <c r="K93" s="53">
        <f t="shared" si="40"/>
        <v>5.2537426306809402E-3</v>
      </c>
      <c r="L93" s="53">
        <f t="shared" si="40"/>
        <v>0.23907442677787435</v>
      </c>
      <c r="M93" s="53">
        <f t="shared" si="40"/>
        <v>6.0958632294645819E-3</v>
      </c>
      <c r="N93" s="53">
        <f t="shared" si="40"/>
        <v>0.21859601319010688</v>
      </c>
      <c r="O93" s="53">
        <f t="shared" si="40"/>
        <v>2.1590925502285182E-3</v>
      </c>
      <c r="P93" s="1"/>
      <c r="Q93" s="50" t="s">
        <v>5</v>
      </c>
      <c r="R93" s="53">
        <f t="shared" ref="R93:W93" si="41">R98/R95/1.44</f>
        <v>3.5493010638871926E-2</v>
      </c>
      <c r="S93" s="53">
        <f t="shared" si="41"/>
        <v>2.6254975656155644E-3</v>
      </c>
      <c r="T93" s="53">
        <f t="shared" si="41"/>
        <v>2.1459348843927889E-2</v>
      </c>
      <c r="U93" s="53">
        <f t="shared" si="41"/>
        <v>0</v>
      </c>
      <c r="V93" s="53">
        <f t="shared" si="41"/>
        <v>4.3763006201878007E-2</v>
      </c>
      <c r="W93" s="53">
        <f t="shared" si="41"/>
        <v>2.4509425989396546E-3</v>
      </c>
    </row>
    <row r="94" spans="1:23" x14ac:dyDescent="0.2">
      <c r="A94" s="66" t="s">
        <v>302</v>
      </c>
      <c r="B94" s="88">
        <v>22.76720286096937</v>
      </c>
      <c r="C94" s="74">
        <v>22.76720286096937</v>
      </c>
      <c r="D94" s="74">
        <v>23.014855453845005</v>
      </c>
      <c r="E94" s="74">
        <v>23.014855453845005</v>
      </c>
      <c r="F94" s="74">
        <v>21.474129920596127</v>
      </c>
      <c r="G94" s="74">
        <v>21.474129920596127</v>
      </c>
      <c r="I94" s="66" t="s">
        <v>302</v>
      </c>
      <c r="J94" s="88">
        <v>25.741521191426198</v>
      </c>
      <c r="K94" s="74">
        <v>25.741521191426198</v>
      </c>
      <c r="L94" s="74">
        <v>24.881975735382127</v>
      </c>
      <c r="M94" s="74">
        <v>24.881975735382127</v>
      </c>
      <c r="N94" s="74">
        <v>24.217753149574499</v>
      </c>
      <c r="O94" s="74">
        <v>24.217753149574499</v>
      </c>
      <c r="P94" s="1"/>
      <c r="Q94" s="66" t="s">
        <v>302</v>
      </c>
      <c r="R94" s="88">
        <v>25.601793507522537</v>
      </c>
      <c r="S94" s="74">
        <v>25.601793507522537</v>
      </c>
      <c r="T94" s="74">
        <v>25.770813440135832</v>
      </c>
      <c r="U94" s="74">
        <v>25.770813440135832</v>
      </c>
      <c r="V94" s="74">
        <v>25.639141559009165</v>
      </c>
      <c r="W94" s="74">
        <v>25.639141559009165</v>
      </c>
    </row>
    <row r="95" spans="1:23" x14ac:dyDescent="0.2">
      <c r="A95" s="165" t="s">
        <v>209</v>
      </c>
      <c r="B95" s="169">
        <v>61.601932525634766</v>
      </c>
      <c r="C95" s="52">
        <v>61.601932525634766</v>
      </c>
      <c r="D95" s="52">
        <v>52.131053924560547</v>
      </c>
      <c r="E95" s="52">
        <v>52.131053924560547</v>
      </c>
      <c r="F95" s="52">
        <v>143.58889770507812</v>
      </c>
      <c r="G95" s="52">
        <v>143.58889770507812</v>
      </c>
      <c r="I95" s="165" t="s">
        <v>209</v>
      </c>
      <c r="J95" s="169">
        <v>54.126701354980469</v>
      </c>
      <c r="K95" s="52">
        <v>54.126701354980469</v>
      </c>
      <c r="L95" s="52">
        <v>96.531082153320312</v>
      </c>
      <c r="M95" s="52">
        <v>96.531082153320312</v>
      </c>
      <c r="N95" s="52">
        <v>150.94805908203125</v>
      </c>
      <c r="O95" s="52">
        <v>150.94805908203125</v>
      </c>
      <c r="P95" s="1"/>
      <c r="Q95" s="165" t="s">
        <v>209</v>
      </c>
      <c r="R95" s="169">
        <v>52.972843170166016</v>
      </c>
      <c r="S95" s="52">
        <v>52.972843170166016</v>
      </c>
      <c r="T95" s="52">
        <v>47.544830322265625</v>
      </c>
      <c r="U95" s="52">
        <v>47.544830322265625</v>
      </c>
      <c r="V95" s="52">
        <v>142.15518188476562</v>
      </c>
      <c r="W95" s="52">
        <v>142.15518188476562</v>
      </c>
    </row>
    <row r="96" spans="1:23" x14ac:dyDescent="0.2">
      <c r="A96" s="165" t="s">
        <v>304</v>
      </c>
      <c r="B96" s="169">
        <v>3.0353121757507324</v>
      </c>
      <c r="C96" s="52">
        <v>3.0353121757507324</v>
      </c>
      <c r="D96" s="52">
        <v>0.29133519530296326</v>
      </c>
      <c r="E96" s="52">
        <v>0.29133519530296326</v>
      </c>
      <c r="F96" s="52">
        <v>14.01286506652832</v>
      </c>
      <c r="G96" s="52">
        <v>14.01286506652832</v>
      </c>
      <c r="H96" s="1"/>
      <c r="I96" s="165" t="s">
        <v>304</v>
      </c>
      <c r="J96" s="169">
        <v>1.5721300840377808</v>
      </c>
      <c r="K96" s="52">
        <v>1.5721300840377808</v>
      </c>
      <c r="L96" s="52">
        <v>0.17097729444503784</v>
      </c>
      <c r="M96" s="52">
        <v>0.17097729444503784</v>
      </c>
      <c r="N96" s="52">
        <v>5.8590078353881836</v>
      </c>
      <c r="O96" s="52">
        <v>5.8590078353881836</v>
      </c>
      <c r="P96" s="1"/>
      <c r="Q96" s="165" t="s">
        <v>304</v>
      </c>
      <c r="R96" s="169">
        <v>4.208961009979248</v>
      </c>
      <c r="S96" s="52">
        <v>4.208961009979248</v>
      </c>
      <c r="T96" s="52">
        <v>0.64362889528274536</v>
      </c>
      <c r="U96" s="52">
        <v>0.64362889528274536</v>
      </c>
      <c r="V96" s="52">
        <v>8.6487541198730469</v>
      </c>
      <c r="W96" s="52">
        <v>8.6487541198730469</v>
      </c>
    </row>
    <row r="97" spans="1:23" x14ac:dyDescent="0.2">
      <c r="A97" s="168" t="s">
        <v>303</v>
      </c>
      <c r="B97" s="184">
        <v>26.067531108693156</v>
      </c>
      <c r="C97" s="75">
        <v>30.276471828215065</v>
      </c>
      <c r="D97" s="75">
        <v>26.218383959371092</v>
      </c>
      <c r="E97" s="75">
        <v>31.776602083271445</v>
      </c>
      <c r="F97" s="75">
        <v>25.6807695447771</v>
      </c>
      <c r="G97" s="75">
        <v>31.930022602310331</v>
      </c>
      <c r="H97" s="12"/>
      <c r="I97" s="168" t="s">
        <v>303</v>
      </c>
      <c r="J97" s="184">
        <v>27.475080330278693</v>
      </c>
      <c r="K97" s="75">
        <v>32.998039362249266</v>
      </c>
      <c r="L97" s="75">
        <v>26.466255835615588</v>
      </c>
      <c r="M97" s="75">
        <v>31.917612181657436</v>
      </c>
      <c r="N97" s="75">
        <v>25.935078971639726</v>
      </c>
      <c r="O97" s="75">
        <v>32.795453087377645</v>
      </c>
      <c r="P97" s="1"/>
      <c r="Q97" s="168" t="s">
        <v>303</v>
      </c>
      <c r="R97" s="184">
        <v>30.251174314653507</v>
      </c>
      <c r="S97" s="75">
        <v>34.322526704189883</v>
      </c>
      <c r="T97" s="75">
        <v>31.206888925572798</v>
      </c>
      <c r="U97" s="75" t="s">
        <v>317</v>
      </c>
      <c r="V97" s="75">
        <v>29.696934178060637</v>
      </c>
      <c r="W97" s="75">
        <v>33.92793032186092</v>
      </c>
    </row>
    <row r="98" spans="1:23" x14ac:dyDescent="0.2">
      <c r="A98" s="165" t="s">
        <v>315</v>
      </c>
      <c r="B98" s="169">
        <v>6.659721851348877</v>
      </c>
      <c r="C98" s="52">
        <v>0.3902389258146286</v>
      </c>
      <c r="D98" s="52">
        <v>6.0158281326293945</v>
      </c>
      <c r="E98" s="52">
        <v>0.1419653594493866</v>
      </c>
      <c r="F98" s="52">
        <v>9.3933210372924805</v>
      </c>
      <c r="G98" s="52">
        <v>0.16347727179527283</v>
      </c>
      <c r="H98" s="58"/>
      <c r="I98" s="165" t="s">
        <v>315</v>
      </c>
      <c r="J98" s="169">
        <v>16.852762222290039</v>
      </c>
      <c r="K98" s="52">
        <v>0.40948957204818726</v>
      </c>
      <c r="L98" s="52">
        <v>33.23248291015625</v>
      </c>
      <c r="M98" s="52">
        <v>0.84735399484634399</v>
      </c>
      <c r="N98" s="52">
        <v>47.515167236328097</v>
      </c>
      <c r="O98" s="52">
        <v>0.46931159496307373</v>
      </c>
      <c r="P98" s="1"/>
      <c r="Q98" s="165" t="s">
        <v>315</v>
      </c>
      <c r="R98" s="169">
        <v>2.707438588142395</v>
      </c>
      <c r="S98" s="52">
        <v>0.20027530193328857</v>
      </c>
      <c r="T98" s="52">
        <v>1.4692047834396362</v>
      </c>
      <c r="U98" s="52">
        <v>0</v>
      </c>
      <c r="V98" s="52">
        <v>8.9584388732910156</v>
      </c>
      <c r="W98" s="52">
        <v>0.50171643495559692</v>
      </c>
    </row>
    <row r="99" spans="1:23" x14ac:dyDescent="0.2">
      <c r="A99" s="47" t="s">
        <v>293</v>
      </c>
      <c r="B99" s="89">
        <v>0.33132532238960266</v>
      </c>
      <c r="C99" s="53">
        <v>4.2189748026430607E-2</v>
      </c>
      <c r="D99" s="53">
        <v>0.92632836103439331</v>
      </c>
      <c r="E99" s="53">
        <v>5.4823059588670731E-2</v>
      </c>
      <c r="F99" s="53">
        <v>2.5191113948822021</v>
      </c>
      <c r="G99" s="53">
        <v>0.10833746194839478</v>
      </c>
      <c r="H99" s="59"/>
      <c r="I99" s="47" t="s">
        <v>293</v>
      </c>
      <c r="J99" s="89">
        <v>0.9251590371131897</v>
      </c>
      <c r="K99" s="53">
        <v>5.7456396520137787E-2</v>
      </c>
      <c r="L99" s="53">
        <v>5.1053938865661621</v>
      </c>
      <c r="M99" s="53">
        <v>0.24150793254375458</v>
      </c>
      <c r="N99" s="53">
        <v>10.094904899597168</v>
      </c>
      <c r="O99" s="53">
        <v>5.3607165813446045E-2</v>
      </c>
      <c r="P99" s="1"/>
      <c r="Q99" s="47" t="s">
        <v>293</v>
      </c>
      <c r="R99" s="89">
        <v>0.55977857112884521</v>
      </c>
      <c r="S99" s="53">
        <v>0.1830824613571167</v>
      </c>
      <c r="T99" s="53">
        <v>0.65526938438415527</v>
      </c>
      <c r="U99" s="53">
        <v>0</v>
      </c>
      <c r="V99" s="53">
        <v>2.390892505645752</v>
      </c>
      <c r="W99" s="53">
        <v>0.1796959787607193</v>
      </c>
    </row>
    <row r="100" spans="1:23" x14ac:dyDescent="0.2">
      <c r="A100" s="1"/>
      <c r="B100" s="1"/>
      <c r="C100" s="1"/>
      <c r="D100" s="1"/>
      <c r="E100" s="1"/>
      <c r="F100" s="1"/>
      <c r="G100" s="1"/>
      <c r="H100" s="1"/>
      <c r="I100" s="187"/>
      <c r="J100" s="187"/>
      <c r="K100" s="187"/>
      <c r="L100" s="187"/>
      <c r="M100" s="187"/>
      <c r="N100" s="187"/>
      <c r="O100" s="187"/>
      <c r="P100" s="1"/>
      <c r="Q100" s="1"/>
      <c r="R100" s="1"/>
      <c r="S100" s="1"/>
      <c r="T100" s="1"/>
      <c r="U100" s="1"/>
      <c r="V100" s="1"/>
      <c r="W100" s="1"/>
    </row>
    <row r="101" spans="1:23" x14ac:dyDescent="0.2">
      <c r="A101" s="194" t="s">
        <v>60</v>
      </c>
      <c r="B101" s="192" t="s">
        <v>277</v>
      </c>
      <c r="C101" s="193"/>
      <c r="D101" s="192" t="s">
        <v>278</v>
      </c>
      <c r="E101" s="193"/>
      <c r="F101" s="192" t="s">
        <v>279</v>
      </c>
      <c r="G101" s="193"/>
      <c r="I101" s="194" t="s">
        <v>60</v>
      </c>
      <c r="J101" s="192" t="s">
        <v>277</v>
      </c>
      <c r="K101" s="193"/>
      <c r="L101" s="192" t="s">
        <v>278</v>
      </c>
      <c r="M101" s="193"/>
      <c r="N101" s="192" t="s">
        <v>279</v>
      </c>
      <c r="O101" s="193"/>
      <c r="P101" s="1"/>
      <c r="Q101" s="194" t="s">
        <v>60</v>
      </c>
      <c r="R101" s="192" t="s">
        <v>277</v>
      </c>
      <c r="S101" s="193"/>
      <c r="T101" s="192" t="s">
        <v>278</v>
      </c>
      <c r="U101" s="193"/>
      <c r="V101" s="192" t="s">
        <v>279</v>
      </c>
      <c r="W101" s="193"/>
    </row>
    <row r="102" spans="1:23" x14ac:dyDescent="0.2">
      <c r="A102" s="195"/>
      <c r="B102" s="13" t="s">
        <v>228</v>
      </c>
      <c r="C102" s="56" t="s">
        <v>4</v>
      </c>
      <c r="D102" s="13" t="s">
        <v>228</v>
      </c>
      <c r="E102" s="56" t="s">
        <v>4</v>
      </c>
      <c r="F102" s="13" t="s">
        <v>228</v>
      </c>
      <c r="G102" s="56" t="s">
        <v>4</v>
      </c>
      <c r="I102" s="195"/>
      <c r="J102" s="13" t="s">
        <v>228</v>
      </c>
      <c r="K102" s="56" t="s">
        <v>4</v>
      </c>
      <c r="L102" s="13" t="s">
        <v>228</v>
      </c>
      <c r="M102" s="56" t="s">
        <v>4</v>
      </c>
      <c r="N102" s="13" t="s">
        <v>228</v>
      </c>
      <c r="O102" s="56" t="s">
        <v>4</v>
      </c>
      <c r="P102" s="1"/>
      <c r="Q102" s="195"/>
      <c r="R102" s="13" t="s">
        <v>228</v>
      </c>
      <c r="S102" s="56" t="s">
        <v>4</v>
      </c>
      <c r="T102" s="13" t="s">
        <v>228</v>
      </c>
      <c r="U102" s="56" t="s">
        <v>4</v>
      </c>
      <c r="V102" s="13" t="s">
        <v>228</v>
      </c>
      <c r="W102" s="56" t="s">
        <v>4</v>
      </c>
    </row>
    <row r="103" spans="1:23" x14ac:dyDescent="0.2">
      <c r="A103" s="46" t="s">
        <v>313</v>
      </c>
      <c r="B103" s="67">
        <v>0.999</v>
      </c>
      <c r="C103" s="54">
        <v>0.999</v>
      </c>
      <c r="D103" s="54">
        <v>0.999</v>
      </c>
      <c r="E103" s="54">
        <v>0.999</v>
      </c>
      <c r="F103" s="54">
        <v>0.999</v>
      </c>
      <c r="G103" s="54">
        <v>0.999</v>
      </c>
      <c r="I103" s="46" t="s">
        <v>313</v>
      </c>
      <c r="J103" s="67">
        <v>0.998</v>
      </c>
      <c r="K103" s="54">
        <v>0.998</v>
      </c>
      <c r="L103" s="54">
        <v>0.998</v>
      </c>
      <c r="M103" s="54">
        <v>0.998</v>
      </c>
      <c r="N103" s="54">
        <v>0.998</v>
      </c>
      <c r="O103" s="54">
        <v>0.998</v>
      </c>
      <c r="P103" s="1"/>
      <c r="Q103" s="46" t="s">
        <v>313</v>
      </c>
      <c r="R103" s="67">
        <v>0.998</v>
      </c>
      <c r="S103" s="54">
        <v>0.998</v>
      </c>
      <c r="T103" s="54">
        <v>0.998</v>
      </c>
      <c r="U103" s="54">
        <v>0.998</v>
      </c>
      <c r="V103" s="54">
        <v>0.998</v>
      </c>
      <c r="W103" s="54">
        <v>0.998</v>
      </c>
    </row>
    <row r="104" spans="1:23" x14ac:dyDescent="0.2">
      <c r="A104" s="36" t="s">
        <v>314</v>
      </c>
      <c r="B104" s="110">
        <v>-3.552</v>
      </c>
      <c r="C104" s="166">
        <v>-3.552</v>
      </c>
      <c r="D104" s="166">
        <v>-3.552</v>
      </c>
      <c r="E104" s="166">
        <v>-3.552</v>
      </c>
      <c r="F104" s="166">
        <v>-3.552</v>
      </c>
      <c r="G104" s="166">
        <v>-3.552</v>
      </c>
      <c r="I104" s="36" t="s">
        <v>314</v>
      </c>
      <c r="J104" s="110">
        <v>-3.3839999999999999</v>
      </c>
      <c r="K104" s="166">
        <v>-3.3839999999999999</v>
      </c>
      <c r="L104" s="166">
        <v>-3.3839999999999999</v>
      </c>
      <c r="M104" s="166">
        <v>-3.3839999999999999</v>
      </c>
      <c r="N104" s="166">
        <v>-3.3839999999999999</v>
      </c>
      <c r="O104" s="166">
        <v>-3.3839999999999999</v>
      </c>
      <c r="P104" s="1"/>
      <c r="Q104" s="36" t="s">
        <v>314</v>
      </c>
      <c r="R104" s="110">
        <v>-3.38</v>
      </c>
      <c r="S104" s="166">
        <v>-3.38</v>
      </c>
      <c r="T104" s="166">
        <v>-3.38</v>
      </c>
      <c r="U104" s="166">
        <v>-3.38</v>
      </c>
      <c r="V104" s="166">
        <v>-3.38</v>
      </c>
      <c r="W104" s="166">
        <v>-3.38</v>
      </c>
    </row>
    <row r="105" spans="1:23" x14ac:dyDescent="0.2">
      <c r="A105" s="36" t="s">
        <v>301</v>
      </c>
      <c r="B105" s="169">
        <v>29.136223220825194</v>
      </c>
      <c r="C105" s="169">
        <v>29.136223220825194</v>
      </c>
      <c r="D105" s="52">
        <v>29.136223220825194</v>
      </c>
      <c r="E105" s="52">
        <v>29.136223220825194</v>
      </c>
      <c r="F105" s="52">
        <v>29.136223220825194</v>
      </c>
      <c r="G105" s="52">
        <v>29.136223220825194</v>
      </c>
      <c r="I105" s="36" t="s">
        <v>301</v>
      </c>
      <c r="J105" s="169">
        <v>29.692419815063477</v>
      </c>
      <c r="K105" s="169">
        <v>29.692419815063477</v>
      </c>
      <c r="L105" s="52">
        <v>29.692419815063477</v>
      </c>
      <c r="M105" s="52">
        <v>29.692419815063477</v>
      </c>
      <c r="N105" s="52">
        <v>29.692419815063477</v>
      </c>
      <c r="O105" s="52">
        <v>29.692419815063477</v>
      </c>
      <c r="P105" s="1"/>
      <c r="Q105" s="36" t="s">
        <v>301</v>
      </c>
      <c r="R105" s="169">
        <v>32.915479469299314</v>
      </c>
      <c r="S105" s="169">
        <v>32.915479469299314</v>
      </c>
      <c r="T105" s="52">
        <v>32.915479469299314</v>
      </c>
      <c r="U105" s="52">
        <v>32.915479469299314</v>
      </c>
      <c r="V105" s="52">
        <v>32.915479469299314</v>
      </c>
      <c r="W105" s="52">
        <v>32.915479469299314</v>
      </c>
    </row>
    <row r="106" spans="1:23" x14ac:dyDescent="0.2">
      <c r="A106" s="37" t="s">
        <v>300</v>
      </c>
      <c r="B106" s="170">
        <f t="shared" ref="B106:G106" si="42">10^(-1/B104)-1</f>
        <v>0.91219215242967877</v>
      </c>
      <c r="C106" s="171">
        <f t="shared" si="42"/>
        <v>0.91219215242967877</v>
      </c>
      <c r="D106" s="170">
        <f t="shared" si="42"/>
        <v>0.91219215242967877</v>
      </c>
      <c r="E106" s="170">
        <f t="shared" si="42"/>
        <v>0.91219215242967877</v>
      </c>
      <c r="F106" s="170">
        <f t="shared" si="42"/>
        <v>0.91219215242967877</v>
      </c>
      <c r="G106" s="171">
        <f t="shared" si="42"/>
        <v>0.91219215242967877</v>
      </c>
      <c r="I106" s="37" t="s">
        <v>300</v>
      </c>
      <c r="J106" s="170">
        <f t="shared" ref="J106:O106" si="43">10^(-1/J104)-1</f>
        <v>0.97473250189650451</v>
      </c>
      <c r="K106" s="171">
        <f t="shared" si="43"/>
        <v>0.97473250189650451</v>
      </c>
      <c r="L106" s="170">
        <f t="shared" si="43"/>
        <v>0.97473250189650451</v>
      </c>
      <c r="M106" s="170">
        <f t="shared" si="43"/>
        <v>0.97473250189650451</v>
      </c>
      <c r="N106" s="170">
        <f t="shared" si="43"/>
        <v>0.97473250189650451</v>
      </c>
      <c r="O106" s="171">
        <f t="shared" si="43"/>
        <v>0.97473250189650451</v>
      </c>
      <c r="P106" s="1"/>
      <c r="Q106" s="37" t="s">
        <v>300</v>
      </c>
      <c r="R106" s="170">
        <f t="shared" ref="R106:W106" si="44">10^(-1/R104)-1</f>
        <v>0.97632328792606971</v>
      </c>
      <c r="S106" s="171">
        <f t="shared" si="44"/>
        <v>0.97632328792606971</v>
      </c>
      <c r="T106" s="170">
        <f t="shared" si="44"/>
        <v>0.97632328792606971</v>
      </c>
      <c r="U106" s="170">
        <f t="shared" si="44"/>
        <v>0.97632328792606971</v>
      </c>
      <c r="V106" s="170">
        <f t="shared" si="44"/>
        <v>0.97632328792606971</v>
      </c>
      <c r="W106" s="171">
        <f t="shared" si="44"/>
        <v>0.97632328792606971</v>
      </c>
    </row>
    <row r="107" spans="1:23" x14ac:dyDescent="0.2">
      <c r="A107" s="50" t="s">
        <v>5</v>
      </c>
      <c r="B107" s="53">
        <f t="shared" ref="B107:G107" si="45">B112/B109/1.44</f>
        <v>8.1531671546986734E-2</v>
      </c>
      <c r="C107" s="53">
        <f t="shared" si="45"/>
        <v>5.9446556764111355E-3</v>
      </c>
      <c r="D107" s="53">
        <f t="shared" si="45"/>
        <v>7.8494206696309091E-2</v>
      </c>
      <c r="E107" s="53">
        <f t="shared" si="45"/>
        <v>6.7046867743776953E-3</v>
      </c>
      <c r="F107" s="53">
        <f t="shared" si="45"/>
        <v>6.2729665369731499E-2</v>
      </c>
      <c r="G107" s="53">
        <f t="shared" si="45"/>
        <v>5.1052142912215949E-3</v>
      </c>
      <c r="I107" s="50" t="s">
        <v>5</v>
      </c>
      <c r="J107" s="53">
        <f t="shared" ref="J107:O107" si="46">J112/J109/1.44</f>
        <v>0.20167407454872197</v>
      </c>
      <c r="K107" s="53">
        <f t="shared" si="46"/>
        <v>6.2480378908402554E-3</v>
      </c>
      <c r="L107" s="53">
        <f t="shared" si="46"/>
        <v>0.19936904119947602</v>
      </c>
      <c r="M107" s="53">
        <f t="shared" si="46"/>
        <v>7.4117875004739639E-3</v>
      </c>
      <c r="N107" s="53">
        <f t="shared" si="46"/>
        <v>0.31724177203461579</v>
      </c>
      <c r="O107" s="53">
        <f t="shared" si="46"/>
        <v>3.630571807587427E-3</v>
      </c>
      <c r="P107" s="1"/>
      <c r="Q107" s="50" t="s">
        <v>5</v>
      </c>
      <c r="R107" s="53">
        <f t="shared" ref="R107:W107" si="47">R112/R109/1.44</f>
        <v>3.188387462333668E-2</v>
      </c>
      <c r="S107" s="53">
        <f t="shared" si="47"/>
        <v>8.4292570462835108E-3</v>
      </c>
      <c r="T107" s="53">
        <f t="shared" si="47"/>
        <v>2.6552199428020173E-2</v>
      </c>
      <c r="U107" s="53">
        <f t="shared" si="47"/>
        <v>6.3952649298596896E-3</v>
      </c>
      <c r="V107" s="53">
        <f t="shared" si="47"/>
        <v>2.9058067766675338E-2</v>
      </c>
      <c r="W107" s="53">
        <f t="shared" si="47"/>
        <v>5.5101921375449439E-3</v>
      </c>
    </row>
    <row r="108" spans="1:23" x14ac:dyDescent="0.2">
      <c r="A108" s="66" t="s">
        <v>302</v>
      </c>
      <c r="B108" s="88">
        <v>22.072112673443335</v>
      </c>
      <c r="C108" s="74">
        <v>22.072112673443335</v>
      </c>
      <c r="D108" s="74">
        <v>22.656254085013153</v>
      </c>
      <c r="E108" s="74">
        <v>22.656254085013153</v>
      </c>
      <c r="F108" s="74">
        <v>22.460708919987113</v>
      </c>
      <c r="G108" s="74">
        <v>22.460708919987113</v>
      </c>
      <c r="I108" s="66" t="s">
        <v>302</v>
      </c>
      <c r="J108" s="88">
        <v>23.402864774520452</v>
      </c>
      <c r="K108" s="74">
        <v>23.402864774520452</v>
      </c>
      <c r="L108" s="74">
        <v>24.41112598184236</v>
      </c>
      <c r="M108" s="74">
        <v>24.41112598184236</v>
      </c>
      <c r="N108" s="74">
        <v>23.874009271809442</v>
      </c>
      <c r="O108" s="74">
        <v>23.874009271809442</v>
      </c>
      <c r="P108" s="1"/>
      <c r="Q108" s="66" t="s">
        <v>302</v>
      </c>
      <c r="R108" s="88">
        <v>26.240258359214103</v>
      </c>
      <c r="S108" s="74">
        <v>26.240258359214103</v>
      </c>
      <c r="T108" s="74">
        <v>27.089018405011288</v>
      </c>
      <c r="U108" s="74">
        <v>27.089018405011288</v>
      </c>
      <c r="V108" s="74">
        <v>26.824997783075052</v>
      </c>
      <c r="W108" s="74">
        <v>26.824997783075052</v>
      </c>
    </row>
    <row r="109" spans="1:23" x14ac:dyDescent="0.2">
      <c r="A109" s="165" t="s">
        <v>209</v>
      </c>
      <c r="B109" s="169">
        <v>97.447311401367188</v>
      </c>
      <c r="C109" s="52">
        <v>97.447311401367188</v>
      </c>
      <c r="D109" s="52">
        <v>66.729156494140625</v>
      </c>
      <c r="E109" s="52">
        <v>66.729156494140625</v>
      </c>
      <c r="F109" s="52">
        <v>75.747406005859375</v>
      </c>
      <c r="G109" s="52">
        <v>75.747406005859375</v>
      </c>
      <c r="I109" s="165" t="s">
        <v>209</v>
      </c>
      <c r="J109" s="169">
        <v>72.213027954101562</v>
      </c>
      <c r="K109" s="52">
        <v>72.213027954101562</v>
      </c>
      <c r="L109" s="52">
        <v>36.363529205322266</v>
      </c>
      <c r="M109" s="52">
        <v>36.363529205322266</v>
      </c>
      <c r="N109" s="52">
        <v>52.406898498535156</v>
      </c>
      <c r="O109" s="52">
        <v>52.406898498535156</v>
      </c>
      <c r="P109" s="1"/>
      <c r="Q109" s="165" t="s">
        <v>209</v>
      </c>
      <c r="R109" s="169">
        <v>94.388153076171875</v>
      </c>
      <c r="S109" s="52">
        <v>94.388153076171875</v>
      </c>
      <c r="T109" s="52">
        <v>52.942573547363281</v>
      </c>
      <c r="U109" s="52">
        <v>52.942573547363281</v>
      </c>
      <c r="V109" s="52">
        <v>63.374954223632812</v>
      </c>
      <c r="W109" s="52">
        <v>63.374954223632812</v>
      </c>
    </row>
    <row r="110" spans="1:23" x14ac:dyDescent="0.2">
      <c r="A110" s="165" t="s">
        <v>304</v>
      </c>
      <c r="B110" s="169">
        <v>9.1456317901611328</v>
      </c>
      <c r="C110" s="52">
        <v>9.1456317901611328</v>
      </c>
      <c r="D110" s="52">
        <v>1.1519509553909302</v>
      </c>
      <c r="E110" s="52">
        <v>1.1519509553909302</v>
      </c>
      <c r="F110" s="52">
        <v>3.0103180408477783</v>
      </c>
      <c r="G110" s="52">
        <v>3.0103180408477783</v>
      </c>
      <c r="H110" s="1"/>
      <c r="I110" s="165" t="s">
        <v>304</v>
      </c>
      <c r="J110" s="169">
        <v>6.4681563377380371</v>
      </c>
      <c r="K110" s="52">
        <v>6.4681563377380371</v>
      </c>
      <c r="L110" s="52">
        <v>0.38171961903572083</v>
      </c>
      <c r="M110" s="52">
        <v>0.38171961903572083</v>
      </c>
      <c r="N110" s="52">
        <v>4.7450714111328125</v>
      </c>
      <c r="O110" s="52">
        <v>4.7450714111328125</v>
      </c>
      <c r="P110" s="1"/>
      <c r="Q110" s="165" t="s">
        <v>304</v>
      </c>
      <c r="R110" s="169">
        <v>9.2994050979614258</v>
      </c>
      <c r="S110" s="52">
        <v>9.2994050979614258</v>
      </c>
      <c r="T110" s="52">
        <v>4.1697463989257812</v>
      </c>
      <c r="U110" s="52">
        <v>4.1697463989257812</v>
      </c>
      <c r="V110" s="52">
        <v>0.6438555121421814</v>
      </c>
      <c r="W110" s="52">
        <v>0.6438555121421814</v>
      </c>
    </row>
    <row r="111" spans="1:23" x14ac:dyDescent="0.2">
      <c r="A111" s="168" t="s">
        <v>303</v>
      </c>
      <c r="B111" s="184">
        <v>25.376577919679924</v>
      </c>
      <c r="C111" s="75">
        <v>29.415911046498916</v>
      </c>
      <c r="D111" s="75">
        <v>26.019287341518488</v>
      </c>
      <c r="E111" s="75">
        <v>29.814454104012679</v>
      </c>
      <c r="F111" s="75">
        <v>26.169581355756783</v>
      </c>
      <c r="G111" s="75">
        <v>30.039339704233704</v>
      </c>
      <c r="H111" s="12"/>
      <c r="I111" s="168" t="s">
        <v>303</v>
      </c>
      <c r="J111" s="184">
        <v>25.220030255222664</v>
      </c>
      <c r="K111" s="75">
        <v>30.326169574004517</v>
      </c>
      <c r="L111" s="75">
        <v>26.245185583184615</v>
      </c>
      <c r="M111" s="75">
        <v>31.083408014006537</v>
      </c>
      <c r="N111" s="75">
        <v>25.025405596378352</v>
      </c>
      <c r="O111" s="75">
        <v>31.59515509395899</v>
      </c>
      <c r="P111" s="1"/>
      <c r="Q111" s="168" t="s">
        <v>303</v>
      </c>
      <c r="R111" s="184">
        <v>30.762922842642961</v>
      </c>
      <c r="S111" s="75">
        <v>32.71582530988379</v>
      </c>
      <c r="T111" s="75">
        <v>31.880293487308716</v>
      </c>
      <c r="U111" s="75">
        <v>33.969951315703362</v>
      </c>
      <c r="V111" s="75">
        <v>31.483891004771756</v>
      </c>
      <c r="W111" s="75">
        <v>33.924588969333982</v>
      </c>
    </row>
    <row r="112" spans="1:23" x14ac:dyDescent="0.2">
      <c r="A112" s="165" t="s">
        <v>315</v>
      </c>
      <c r="B112" s="169">
        <v>11.440860748291016</v>
      </c>
      <c r="C112" s="52">
        <v>0.834178626537323</v>
      </c>
      <c r="D112" s="52">
        <v>7.5425071716308594</v>
      </c>
      <c r="E112" s="52">
        <v>0.64425325393676758</v>
      </c>
      <c r="F112" s="52">
        <v>6.8423175811767578</v>
      </c>
      <c r="G112" s="52">
        <v>0.55685770511627197</v>
      </c>
      <c r="H112" s="58"/>
      <c r="I112" s="165" t="s">
        <v>315</v>
      </c>
      <c r="J112" s="169">
        <v>20.971433639526367</v>
      </c>
      <c r="K112" s="52">
        <v>0.64971321821212769</v>
      </c>
      <c r="L112" s="52">
        <v>10.439657211303711</v>
      </c>
      <c r="M112" s="52">
        <v>0.38810700178146362</v>
      </c>
      <c r="N112" s="52">
        <v>23.940946578979492</v>
      </c>
      <c r="O112" s="52">
        <v>0.27398449182510376</v>
      </c>
      <c r="P112" s="1"/>
      <c r="Q112" s="165" t="s">
        <v>315</v>
      </c>
      <c r="R112" s="169">
        <v>4.3336224555969238</v>
      </c>
      <c r="S112" s="52">
        <v>1.145695686340332</v>
      </c>
      <c r="T112" s="52">
        <v>2.0242681503295898</v>
      </c>
      <c r="U112" s="52">
        <v>0.48755776882171631</v>
      </c>
      <c r="V112" s="52">
        <v>2.6518373489379883</v>
      </c>
      <c r="W112" s="52">
        <v>0.50285977125167847</v>
      </c>
    </row>
    <row r="113" spans="1:23" x14ac:dyDescent="0.2">
      <c r="A113" s="47" t="s">
        <v>293</v>
      </c>
      <c r="B113" s="89">
        <v>4.8160514831542969</v>
      </c>
      <c r="C113" s="53">
        <v>0.23078180849552155</v>
      </c>
      <c r="D113" s="53">
        <v>0.69786649942398071</v>
      </c>
      <c r="E113" s="53">
        <v>1.5144584700465202E-2</v>
      </c>
      <c r="F113" s="53">
        <v>0.56646007299423218</v>
      </c>
      <c r="G113" s="53">
        <v>5.5632658302783966E-2</v>
      </c>
      <c r="H113" s="59"/>
      <c r="I113" s="47" t="s">
        <v>293</v>
      </c>
      <c r="J113" s="89">
        <v>2.2297854423522949</v>
      </c>
      <c r="K113" s="53">
        <v>9.7750341519713402E-3</v>
      </c>
      <c r="L113" s="53">
        <v>0.46452504396438599</v>
      </c>
      <c r="M113" s="53">
        <v>5.2005607634782791E-2</v>
      </c>
      <c r="N113" s="53">
        <v>0.95783263444900513</v>
      </c>
      <c r="O113" s="53">
        <v>0</v>
      </c>
      <c r="P113" s="1"/>
      <c r="Q113" s="47" t="s">
        <v>293</v>
      </c>
      <c r="R113" s="89">
        <v>1.1160234212875366</v>
      </c>
      <c r="S113" s="53">
        <v>0.66845864057540894</v>
      </c>
      <c r="T113" s="53">
        <v>0.88163149356842041</v>
      </c>
      <c r="U113" s="53">
        <v>0.25353902578353882</v>
      </c>
      <c r="V113" s="53">
        <v>4.2832493782043457E-2</v>
      </c>
      <c r="W113" s="53">
        <v>0.11157038062810898</v>
      </c>
    </row>
    <row r="114" spans="1:23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">
      <c r="A115" s="190" t="s">
        <v>298</v>
      </c>
      <c r="B115" s="192" t="s">
        <v>10</v>
      </c>
      <c r="C115" s="193"/>
      <c r="D115" s="192" t="s">
        <v>11</v>
      </c>
      <c r="E115" s="193"/>
      <c r="F115" s="1"/>
      <c r="G115" s="1"/>
      <c r="H115" s="1"/>
      <c r="I115" s="190" t="s">
        <v>285</v>
      </c>
      <c r="J115" s="192" t="s">
        <v>10</v>
      </c>
      <c r="K115" s="193"/>
      <c r="L115" s="192" t="s">
        <v>11</v>
      </c>
      <c r="M115" s="193"/>
      <c r="N115" s="1"/>
      <c r="O115" s="1"/>
      <c r="P115" s="1"/>
      <c r="Q115" s="190" t="s">
        <v>286</v>
      </c>
      <c r="R115" s="192" t="s">
        <v>10</v>
      </c>
      <c r="S115" s="193"/>
      <c r="T115" s="192" t="s">
        <v>11</v>
      </c>
      <c r="U115" s="193"/>
      <c r="V115" s="1"/>
      <c r="W115" s="1"/>
    </row>
    <row r="116" spans="1:23" x14ac:dyDescent="0.2">
      <c r="A116" s="191"/>
      <c r="B116" s="13" t="s">
        <v>3</v>
      </c>
      <c r="C116" s="56" t="s">
        <v>4</v>
      </c>
      <c r="D116" s="25" t="s">
        <v>3</v>
      </c>
      <c r="E116" s="56" t="s">
        <v>4</v>
      </c>
      <c r="F116" s="1"/>
      <c r="G116" s="1"/>
      <c r="H116" s="1"/>
      <c r="I116" s="191"/>
      <c r="J116" s="13" t="s">
        <v>228</v>
      </c>
      <c r="K116" s="56" t="s">
        <v>4</v>
      </c>
      <c r="L116" s="13" t="s">
        <v>228</v>
      </c>
      <c r="M116" s="56" t="s">
        <v>4</v>
      </c>
      <c r="N116" s="1"/>
      <c r="O116" s="1"/>
      <c r="P116" s="1"/>
      <c r="Q116" s="191"/>
      <c r="R116" s="13" t="s">
        <v>228</v>
      </c>
      <c r="S116" s="56" t="s">
        <v>4</v>
      </c>
      <c r="T116" s="13" t="s">
        <v>228</v>
      </c>
      <c r="U116" s="56" t="s">
        <v>4</v>
      </c>
      <c r="V116" s="1"/>
      <c r="W116" s="1"/>
    </row>
    <row r="117" spans="1:23" x14ac:dyDescent="0.2">
      <c r="A117" s="2" t="s">
        <v>2</v>
      </c>
      <c r="B117" s="154">
        <f>AVERAGE(B9,D9,F9)</f>
        <v>1.7638191729751736E-2</v>
      </c>
      <c r="C117" s="154">
        <f>AVERAGE(C9,E9,G9)</f>
        <v>5.2412814670004413E-3</v>
      </c>
      <c r="D117" s="154">
        <f>STDEV(B9,D9,F9)/SQRT(COUNT(B9,D9,F9))</f>
        <v>2.3642068254596427E-3</v>
      </c>
      <c r="E117" s="154">
        <f>STDEV(C9,E9,G9)/SQRT(COUNT(C9,E9,G9))</f>
        <v>1.0187211412276622E-3</v>
      </c>
      <c r="F117" s="1"/>
      <c r="G117" s="1"/>
      <c r="H117" s="1"/>
      <c r="I117" s="2" t="s">
        <v>2</v>
      </c>
      <c r="J117" s="154">
        <f>AVERAGE(J9,L9,N9)</f>
        <v>0.21351422722399119</v>
      </c>
      <c r="K117" s="154">
        <f>AVERAGE(K9,M9,O9)</f>
        <v>3.2948872977593378E-3</v>
      </c>
      <c r="L117" s="154">
        <f>STDEV(J9,L9,N9)/SQRT(COUNT(J9,L9,N9))</f>
        <v>3.3398335049027464E-2</v>
      </c>
      <c r="M117" s="154">
        <f>STDEV(K9,M9,O9)/SQRT(COUNT(K9,M9,O9))</f>
        <v>2.1012519733490157E-3</v>
      </c>
      <c r="N117" s="1"/>
      <c r="O117" s="1"/>
      <c r="P117" s="1"/>
      <c r="Q117" s="2" t="s">
        <v>2</v>
      </c>
      <c r="R117" s="154">
        <f>AVERAGE(R9,T9,V9)</f>
        <v>3.6633910370847185E-2</v>
      </c>
      <c r="S117" s="154">
        <f>AVERAGE(S9,U9,W9)</f>
        <v>4.6215211000906527E-3</v>
      </c>
      <c r="T117" s="154">
        <f>STDEV(R9,T9,V9)/SQRT(COUNT(R9,T9,V9))</f>
        <v>9.0984748880984026E-3</v>
      </c>
      <c r="U117" s="154">
        <f>STDEV(S9,U9,W9)/SQRT(COUNT(S9,U9,W9))</f>
        <v>9.7687806017075145E-4</v>
      </c>
      <c r="V117" s="1"/>
      <c r="W117" s="1"/>
    </row>
    <row r="118" spans="1:23" x14ac:dyDescent="0.2">
      <c r="A118" s="4" t="s">
        <v>55</v>
      </c>
      <c r="B118" s="154">
        <f>AVERAGE(B23,D23,F23)</f>
        <v>1.7440025229695361E-2</v>
      </c>
      <c r="C118" s="154">
        <f>AVERAGE(C23,E23,G23)</f>
        <v>3.1561542228442491E-3</v>
      </c>
      <c r="D118" s="154">
        <f>STDEV(B23,D23,F23)/SQRT(COUNT(B23,D23,F23))</f>
        <v>4.6344566668689059E-3</v>
      </c>
      <c r="E118" s="154">
        <f>STDEV(C23,E23,G23)/SQRT(COUNT(C23,E23,G23))</f>
        <v>8.6877901647508732E-4</v>
      </c>
      <c r="F118" s="1"/>
      <c r="G118" s="1"/>
      <c r="H118" s="1"/>
      <c r="I118" s="4" t="s">
        <v>55</v>
      </c>
      <c r="J118" s="154">
        <f>AVERAGE(J23,L23,N23)</f>
        <v>0.27306304414673205</v>
      </c>
      <c r="K118" s="154">
        <f>AVERAGE(K23,M23,O23)</f>
        <v>6.8031735493774446E-3</v>
      </c>
      <c r="L118" s="154">
        <f>STDEV(J23,L23,N23)/SQRT(COUNT(J23,L23,N23))</f>
        <v>2.7813987504745095E-2</v>
      </c>
      <c r="M118" s="154">
        <f>STDEV(K23,M23,O23)/SQRT(COUNT(K23,M23,O23))</f>
        <v>3.1785593429195448E-3</v>
      </c>
      <c r="N118" s="1"/>
      <c r="O118" s="1"/>
      <c r="P118" s="1"/>
      <c r="Q118" s="4" t="s">
        <v>55</v>
      </c>
      <c r="R118" s="154">
        <f>AVERAGE(R23,T23,V23)</f>
        <v>3.2295843160401787E-2</v>
      </c>
      <c r="S118" s="154">
        <f>AVERAGE(S23,U23,W23)</f>
        <v>5.8994854479931177E-3</v>
      </c>
      <c r="T118" s="154">
        <f>STDEV(R23,T23,V23)/SQRT(COUNT(R23,T23,V23))</f>
        <v>9.418312160656396E-3</v>
      </c>
      <c r="U118" s="154">
        <f>STDEV(S23,U23,W23)/SQRT(COUNT(S23,U23,W23))</f>
        <v>2.5106638349764016E-3</v>
      </c>
      <c r="V118" s="1"/>
      <c r="W118" s="1"/>
    </row>
    <row r="119" spans="1:23" x14ac:dyDescent="0.2">
      <c r="A119" s="4" t="s">
        <v>56</v>
      </c>
      <c r="B119" s="154">
        <f>AVERAGE(B37,D37,F37)</f>
        <v>2.9324539679778255E-2</v>
      </c>
      <c r="C119" s="154">
        <f>AVERAGE(C37,E37,G37)</f>
        <v>6.548697839497488E-3</v>
      </c>
      <c r="D119" s="154">
        <f>STDEV(B37,D37,F37)/SQRT(COUNT(B37,D37,F37))</f>
        <v>1.6965540147700297E-3</v>
      </c>
      <c r="E119" s="154">
        <f>STDEV(C37,E37,G37)/SQRT(COUNT(C37,E37,G37))</f>
        <v>1.0815311234643476E-3</v>
      </c>
      <c r="F119" s="1"/>
      <c r="G119" s="1"/>
      <c r="H119" s="1"/>
      <c r="I119" s="4" t="s">
        <v>56</v>
      </c>
      <c r="J119" s="154">
        <f>AVERAGE(J37,L37,N37)</f>
        <v>0.24835528283045327</v>
      </c>
      <c r="K119" s="154">
        <f>AVERAGE(K37,M37,O37)</f>
        <v>1.499874977454356E-3</v>
      </c>
      <c r="L119" s="154">
        <f>STDEV(J37,L37,N37)/SQRT(COUNT(J37,L37,N37))</f>
        <v>3.8065807443983433E-2</v>
      </c>
      <c r="M119" s="154">
        <f>STDEV(K37,M37,O37)/SQRT(COUNT(K37,M37,O37))</f>
        <v>7.5050709110117313E-4</v>
      </c>
      <c r="N119" s="1"/>
      <c r="O119" s="1"/>
      <c r="P119" s="1"/>
      <c r="Q119" s="4" t="s">
        <v>56</v>
      </c>
      <c r="R119" s="154">
        <f>AVERAGE(R37,T37,V37)</f>
        <v>3.2055107933594458E-2</v>
      </c>
      <c r="S119" s="154">
        <f>AVERAGE(S37,U37,W37)</f>
        <v>3.7550489161910471E-3</v>
      </c>
      <c r="T119" s="154">
        <f>STDEV(R37,T37,V37)/SQRT(COUNT(R37,T37,V37))</f>
        <v>7.8230047532580494E-3</v>
      </c>
      <c r="U119" s="154">
        <f>STDEV(S37,U37,W37)/SQRT(COUNT(S37,U37,W37))</f>
        <v>1.7416977609897944E-4</v>
      </c>
      <c r="V119" s="1"/>
      <c r="W119" s="1"/>
    </row>
    <row r="120" spans="1:23" x14ac:dyDescent="0.2">
      <c r="A120" s="4" t="s">
        <v>6</v>
      </c>
      <c r="B120" s="154">
        <f>AVERAGE(B51,D51,F51)</f>
        <v>8.3687357708869411E-2</v>
      </c>
      <c r="C120" s="154">
        <f>AVERAGE(C51,E51,G51)</f>
        <v>1.2933435820333216E-2</v>
      </c>
      <c r="D120" s="154">
        <f>STDEV(B51,D51,F51)/SQRT(COUNT(B51,D51,F51))</f>
        <v>1.0148331542185914E-2</v>
      </c>
      <c r="E120" s="154">
        <f>STDEV(C51,E51,G51)/SQRT(COUNT(C51,E51,G51))</f>
        <v>3.7775115004161494E-3</v>
      </c>
      <c r="F120" s="1"/>
      <c r="G120" s="1"/>
      <c r="H120" s="1"/>
      <c r="I120" s="4" t="s">
        <v>6</v>
      </c>
      <c r="J120" s="154">
        <f>AVERAGE(J51,L51,N51)</f>
        <v>0.19336834056645891</v>
      </c>
      <c r="K120" s="154">
        <f>AVERAGE(K51,M51,O51)</f>
        <v>2.4412098142587821E-3</v>
      </c>
      <c r="L120" s="154">
        <f>STDEV(J51,L51,N51)/SQRT(COUNT(J51,L51,N51))</f>
        <v>2.6338167713486661E-2</v>
      </c>
      <c r="M120" s="154">
        <f>STDEV(K51,M51,O51)/SQRT(COUNT(K51,M51,O51))</f>
        <v>4.6114980828620885E-4</v>
      </c>
      <c r="N120" s="1"/>
      <c r="O120" s="1"/>
      <c r="P120" s="1"/>
      <c r="Q120" s="4" t="s">
        <v>6</v>
      </c>
      <c r="R120" s="154">
        <f>AVERAGE(R51,T51,V51)</f>
        <v>4.5814583120842058E-2</v>
      </c>
      <c r="S120" s="154">
        <f>AVERAGE(S51,U51,W51)</f>
        <v>5.2454254744362305E-3</v>
      </c>
      <c r="T120" s="154">
        <f>STDEV(R51,T51,V51)/SQRT(COUNT(R51,T51,V51))</f>
        <v>5.3241570225561093E-3</v>
      </c>
      <c r="U120" s="154">
        <f>STDEV(S51,U51,W51)/SQRT(COUNT(S51,U51,W51))</f>
        <v>1.9198949839867834E-3</v>
      </c>
      <c r="V120" s="1"/>
      <c r="W120" s="1"/>
    </row>
    <row r="121" spans="1:23" x14ac:dyDescent="0.2">
      <c r="A121" s="4" t="s">
        <v>57</v>
      </c>
      <c r="B121" s="154">
        <f>AVERAGE(B65,D65,F65)</f>
        <v>8.6694812672926488E-2</v>
      </c>
      <c r="C121" s="154">
        <f>AVERAGE(C65,E65,G65)</f>
        <v>6.086494997144567E-3</v>
      </c>
      <c r="D121" s="154">
        <f>STDEV(B65,D65,F65)/SQRT(COUNT(B65,D65,F65))</f>
        <v>1.4911040312823552E-2</v>
      </c>
      <c r="E121" s="154">
        <f>STDEV(C65,E65,G65)/SQRT(COUNT(C65,E65,G65))</f>
        <v>9.0210641943992123E-4</v>
      </c>
      <c r="F121" s="1"/>
      <c r="G121" s="1"/>
      <c r="H121" s="1"/>
      <c r="I121" s="4" t="s">
        <v>57</v>
      </c>
      <c r="J121" s="154">
        <f>AVERAGE(J65,L65,N65)</f>
        <v>0.26202620844556129</v>
      </c>
      <c r="K121" s="154">
        <f>AVERAGE(K65,M65,O65)</f>
        <v>2.1156673483909544E-3</v>
      </c>
      <c r="L121" s="154">
        <f>STDEV(J65,L65,N65)/SQRT(COUNT(J65,L65,N65))</f>
        <v>3.5110110264610681E-2</v>
      </c>
      <c r="M121" s="154">
        <f>STDEV(K65,M65,O65)/SQRT(COUNT(K65,M65,O65))</f>
        <v>8.5168605792986136E-4</v>
      </c>
      <c r="N121" s="1"/>
      <c r="O121" s="1"/>
      <c r="P121" s="1"/>
      <c r="Q121" s="4" t="s">
        <v>57</v>
      </c>
      <c r="R121" s="154">
        <f>AVERAGE(R65,T65,V65)</f>
        <v>3.0902912167101285E-2</v>
      </c>
      <c r="S121" s="154">
        <f>AVERAGE(S65,U65,W65)</f>
        <v>4.6355706687423682E-3</v>
      </c>
      <c r="T121" s="154">
        <f>STDEV(R65,T65,V65)/SQRT(COUNT(R65,T65,V65))</f>
        <v>5.0103275223639448E-3</v>
      </c>
      <c r="U121" s="154">
        <f>STDEV(S65,U65,W65)/SQRT(COUNT(S65,U65,W65))</f>
        <v>1.1266574465101794E-3</v>
      </c>
      <c r="V121" s="1"/>
      <c r="W121" s="1"/>
    </row>
    <row r="122" spans="1:23" x14ac:dyDescent="0.2">
      <c r="A122" s="4" t="s">
        <v>58</v>
      </c>
      <c r="B122" s="154">
        <f>AVERAGE(B79,D79,F79)</f>
        <v>6.2670642970071952E-2</v>
      </c>
      <c r="C122" s="154">
        <f>AVERAGE(C79,E79,G79)</f>
        <v>2.5427446508627708E-3</v>
      </c>
      <c r="D122" s="154">
        <f>STDEV(B79,D79,F79)/SQRT(COUNT(B79,D79,F79))</f>
        <v>5.3380758835738923E-3</v>
      </c>
      <c r="E122" s="154">
        <f>STDEV(C79,E79,G79)/SQRT(COUNT(C79,E79,G79))</f>
        <v>8.3864077255291995E-4</v>
      </c>
      <c r="F122" s="1"/>
      <c r="G122" s="1"/>
      <c r="H122" s="1"/>
      <c r="I122" s="4" t="s">
        <v>58</v>
      </c>
      <c r="J122" s="154">
        <f>AVERAGE(J79,L79,N79)</f>
        <v>0.2224483706550385</v>
      </c>
      <c r="K122" s="154">
        <f>AVERAGE(K79,M79,O79)</f>
        <v>5.7594189990094226E-3</v>
      </c>
      <c r="L122" s="154">
        <f>STDEV(J79,L79,N79)/SQRT(COUNT(J79,L79,N79))</f>
        <v>1.9850313076549365E-2</v>
      </c>
      <c r="M122" s="154">
        <f>STDEV(K79,M79,O79)/SQRT(COUNT(K79,M79,O79))</f>
        <v>2.2735996452943985E-3</v>
      </c>
      <c r="N122" s="1"/>
      <c r="O122" s="1"/>
      <c r="P122" s="1"/>
      <c r="Q122" s="4" t="s">
        <v>58</v>
      </c>
      <c r="R122" s="154">
        <f>AVERAGE(R79,T79,V79)</f>
        <v>2.775666717738362E-2</v>
      </c>
      <c r="S122" s="154">
        <f>AVERAGE(S79,U79,W79)</f>
        <v>2.4908052497805955E-3</v>
      </c>
      <c r="T122" s="154">
        <f>STDEV(R79,T79,V79)/SQRT(COUNT(R79,T79,V79))</f>
        <v>3.801630313998992E-3</v>
      </c>
      <c r="U122" s="154">
        <f>STDEV(S79,U79,W79)/SQRT(COUNT(S79,U79,W79))</f>
        <v>6.1437024847605629E-4</v>
      </c>
      <c r="V122" s="1"/>
      <c r="W122" s="1"/>
    </row>
    <row r="123" spans="1:23" x14ac:dyDescent="0.2">
      <c r="A123" s="4" t="s">
        <v>59</v>
      </c>
      <c r="B123" s="154">
        <f>AVERAGE(B93,D93,F93)</f>
        <v>6.688085677216149E-2</v>
      </c>
      <c r="C123" s="154">
        <f>AVERAGE(C93,E93,G93)</f>
        <v>2.360323534127661E-3</v>
      </c>
      <c r="D123" s="154">
        <f>STDEV(B93,D93,F93)/SQRT(COUNT(B93,D93,F93))</f>
        <v>1.0824871934419134E-2</v>
      </c>
      <c r="E123" s="154">
        <f>STDEV(C93,E93,G93)/SQRT(COUNT(C93,E93,G93))</f>
        <v>1.0677926876874191E-3</v>
      </c>
      <c r="F123" s="1"/>
      <c r="G123" s="1"/>
      <c r="H123" s="1"/>
      <c r="I123" s="4" t="s">
        <v>59</v>
      </c>
      <c r="J123" s="154">
        <f>AVERAGE(J93,L93,N93)</f>
        <v>0.22463034207302979</v>
      </c>
      <c r="K123" s="154">
        <f>AVERAGE(K93,M93,O93)</f>
        <v>4.5028994701246808E-3</v>
      </c>
      <c r="L123" s="154">
        <f>STDEV(J93,L93,N93)/SQRT(COUNT(J93,L93,N93))</f>
        <v>7.2545238875746498E-3</v>
      </c>
      <c r="M123" s="154">
        <f>STDEV(K93,M93,O93)/SQRT(COUNT(K93,M93,O93))</f>
        <v>1.1968521120058763E-3</v>
      </c>
      <c r="N123" s="1"/>
      <c r="O123" s="1"/>
      <c r="P123" s="1"/>
      <c r="Q123" s="4" t="s">
        <v>59</v>
      </c>
      <c r="R123" s="154">
        <f>AVERAGE(R93,T93,V93)</f>
        <v>3.357178856155927E-2</v>
      </c>
      <c r="S123" s="154">
        <f>AVERAGE(S93,U93,W93)</f>
        <v>1.6921467215184063E-3</v>
      </c>
      <c r="T123" s="154">
        <f>STDEV(R93,T93,V93)/SQRT(COUNT(R93,T93,V93))</f>
        <v>6.5097773537957501E-3</v>
      </c>
      <c r="U123" s="154">
        <f>STDEV(S93,U93,W93)/SQRT(COUNT(S93,U93,W93))</f>
        <v>8.475725641416442E-4</v>
      </c>
      <c r="V123" s="1"/>
      <c r="W123" s="1"/>
    </row>
    <row r="124" spans="1:23" x14ac:dyDescent="0.2">
      <c r="A124" s="4" t="s">
        <v>60</v>
      </c>
      <c r="B124" s="154">
        <f>AVERAGE(B107,D107,F107)</f>
        <v>7.4251847871009122E-2</v>
      </c>
      <c r="C124" s="154">
        <f>AVERAGE(C107,E107,G107)</f>
        <v>5.9181855806701425E-3</v>
      </c>
      <c r="D124" s="154">
        <f>STDEV(B107,D107,F107)/SQRT(COUNT(B107,D107,F107))</f>
        <v>5.8274369830522308E-3</v>
      </c>
      <c r="E124" s="154">
        <f>STDEV(C107,E107,G107)/SQRT(COUNT(C107,E107,G107))</f>
        <v>4.6191758123781797E-4</v>
      </c>
      <c r="F124" s="1"/>
      <c r="G124" s="1"/>
      <c r="H124" s="1"/>
      <c r="I124" s="4" t="s">
        <v>60</v>
      </c>
      <c r="J124" s="154">
        <f>AVERAGE(J107,L107,N107)</f>
        <v>0.23942829592760459</v>
      </c>
      <c r="K124" s="154">
        <f>AVERAGE(K107,M107,O107)</f>
        <v>5.7634657329672162E-3</v>
      </c>
      <c r="L124" s="154">
        <f>STDEV(J107,L107,N107)/SQRT(COUNT(J107,L107,N107))</f>
        <v>3.8912427717365514E-2</v>
      </c>
      <c r="M124" s="154">
        <f>STDEV(K107,M107,O107)/SQRT(COUNT(K107,M107,O107))</f>
        <v>1.1181093657259345E-3</v>
      </c>
      <c r="N124" s="1"/>
      <c r="O124" s="1"/>
      <c r="P124" s="1"/>
      <c r="Q124" s="4" t="s">
        <v>60</v>
      </c>
      <c r="R124" s="154">
        <f>AVERAGE(R107,T107,V107)</f>
        <v>2.9164713939344066E-2</v>
      </c>
      <c r="S124" s="154">
        <f>AVERAGE(S107,U107,W107)</f>
        <v>6.7782380378960489E-3</v>
      </c>
      <c r="T124" s="154">
        <f>STDEV(R107,T107,V107)/SQRT(COUNT(R107,T107,V107))</f>
        <v>1.5400454702915968E-3</v>
      </c>
      <c r="U124" s="154">
        <f>STDEV(S107,U107,W107)/SQRT(COUNT(S107,U107,W107))</f>
        <v>8.641443333275786E-4</v>
      </c>
      <c r="V124" s="1"/>
      <c r="W124" s="1"/>
    </row>
    <row r="125" spans="1:2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">
      <c r="A126" s="188" t="s">
        <v>260</v>
      </c>
      <c r="B126" s="189"/>
      <c r="C126" s="1"/>
      <c r="D126" s="1"/>
      <c r="F126" s="1"/>
      <c r="G126" s="1"/>
      <c r="H126" s="1"/>
      <c r="I126" s="188" t="s">
        <v>261</v>
      </c>
      <c r="J126" s="189"/>
      <c r="N126" s="1"/>
      <c r="O126" s="1"/>
      <c r="P126" s="1"/>
      <c r="Q126" s="188" t="s">
        <v>262</v>
      </c>
      <c r="R126" s="189"/>
      <c r="S126" s="1"/>
    </row>
    <row r="127" spans="1:23" ht="17" thickBot="1" x14ac:dyDescent="0.25">
      <c r="A127" s="8"/>
      <c r="B127" s="86" t="s">
        <v>13</v>
      </c>
      <c r="C127" s="1"/>
      <c r="F127" s="1"/>
      <c r="G127" s="1"/>
      <c r="H127" s="1"/>
      <c r="I127" s="8"/>
      <c r="J127" s="86" t="s">
        <v>13</v>
      </c>
      <c r="N127" s="1"/>
      <c r="O127" s="1"/>
      <c r="P127" s="1"/>
      <c r="Q127" s="8"/>
      <c r="R127" s="86" t="s">
        <v>13</v>
      </c>
      <c r="S127" s="1"/>
    </row>
    <row r="128" spans="1:23" x14ac:dyDescent="0.2">
      <c r="A128" s="9" t="s">
        <v>61</v>
      </c>
      <c r="B128" s="118">
        <f>_xlfn.T.TEST(_xlfn.VSTACK(B9,D9,F9),_xlfn.VSTACK(B23,D23,F23),2,2)</f>
        <v>0.97144153307014836</v>
      </c>
      <c r="C128" s="1"/>
      <c r="F128" s="1"/>
      <c r="G128" s="1"/>
      <c r="H128" s="1"/>
      <c r="I128" s="9" t="s">
        <v>61</v>
      </c>
      <c r="J128" s="118">
        <f>_xlfn.T.TEST(_xlfn.VSTACK(J9,L9,N9),_xlfn.VSTACK(J23,L23,N23),2,2)</f>
        <v>0.24252475562769774</v>
      </c>
      <c r="N128" s="1"/>
      <c r="O128" s="1"/>
      <c r="P128" s="1"/>
      <c r="Q128" s="9" t="s">
        <v>61</v>
      </c>
      <c r="R128" s="118">
        <f>_xlfn.T.TEST(_xlfn.VSTACK(R9,T9,V9),_xlfn.VSTACK(R23,T23,V23),2,2)</f>
        <v>0.75706944342285276</v>
      </c>
      <c r="S128" s="1"/>
    </row>
    <row r="129" spans="1:18" x14ac:dyDescent="0.2">
      <c r="A129" s="9" t="s">
        <v>62</v>
      </c>
      <c r="B129" s="118">
        <f>_xlfn.T.TEST(_xlfn.VSTACK(B9,D9,F9),_xlfn.VSTACK(B37,D37,F37),2,2)</f>
        <v>1.5917061365019303E-2</v>
      </c>
      <c r="I129" s="9" t="s">
        <v>62</v>
      </c>
      <c r="J129" s="118">
        <f>_xlfn.T.TEST(_xlfn.VSTACK(J9,L9,N9),_xlfn.VSTACK(J37,L37,N37),2,2)</f>
        <v>0.52926864243407801</v>
      </c>
      <c r="Q129" s="9" t="s">
        <v>62</v>
      </c>
      <c r="R129" s="118">
        <f>_xlfn.T.TEST(_xlfn.VSTACK(R9,T9,V9),_xlfn.VSTACK(R37,T37,V37),2,2)</f>
        <v>0.72216912455350823</v>
      </c>
    </row>
    <row r="130" spans="1:18" x14ac:dyDescent="0.2">
      <c r="A130" s="9" t="s">
        <v>256</v>
      </c>
      <c r="B130" s="118">
        <f>_xlfn.T.TEST(_xlfn.VSTACK(B9,D9,F9),_xlfn.VSTACK(B51,D51,F51),2,2)</f>
        <v>3.1720091943073527E-3</v>
      </c>
      <c r="I130" s="9" t="s">
        <v>14</v>
      </c>
      <c r="J130" s="118">
        <f>_xlfn.T.TEST(_xlfn.VSTACK(J9,L9,N9),_xlfn.VSTACK(J51,L51,N51),2,2)</f>
        <v>0.66044923512436116</v>
      </c>
      <c r="Q130" s="9" t="s">
        <v>14</v>
      </c>
      <c r="R130" s="118">
        <f>_xlfn.T.TEST(_xlfn.VSTACK(R9,T9,V9),_xlfn.VSTACK(R51,T51,V51),2,2)</f>
        <v>0.43296420185819873</v>
      </c>
    </row>
    <row r="131" spans="1:18" x14ac:dyDescent="0.2">
      <c r="A131" s="9" t="s">
        <v>63</v>
      </c>
      <c r="B131" s="118">
        <f>_xlfn.T.TEST(_xlfn.VSTACK(B9,D9,F9),_xlfn.VSTACK(B65,D65,F65),2,2)</f>
        <v>1.0228975618986403E-2</v>
      </c>
      <c r="I131" s="9" t="s">
        <v>63</v>
      </c>
      <c r="J131" s="118">
        <f>_xlfn.T.TEST(_xlfn.VSTACK(J9,L9,N9),_xlfn.VSTACK(J65,L65,N65),2,2)</f>
        <v>0.37342213802412311</v>
      </c>
      <c r="Q131" s="9" t="s">
        <v>63</v>
      </c>
      <c r="R131" s="118">
        <f>_xlfn.T.TEST(_xlfn.VSTACK(R9,T9,V9),_xlfn.VSTACK(R65,T65,V65),2,2)</f>
        <v>0.61048850375249231</v>
      </c>
    </row>
    <row r="132" spans="1:18" x14ac:dyDescent="0.2">
      <c r="A132" s="9" t="s">
        <v>64</v>
      </c>
      <c r="B132" s="118">
        <f>_xlfn.T.TEST(_xlfn.VSTACK(B9,D9,F9),_xlfn.VSTACK(B79,D79,F79),2,2)</f>
        <v>1.5205560186788132E-3</v>
      </c>
      <c r="I132" s="9" t="s">
        <v>64</v>
      </c>
      <c r="J132" s="118">
        <f>_xlfn.T.TEST(_xlfn.VSTACK(J9,L9,N9),_xlfn.VSTACK(J79,L79,N79),2,2)</f>
        <v>0.82940931890692871</v>
      </c>
      <c r="Q132" s="9" t="s">
        <v>64</v>
      </c>
      <c r="R132" s="118">
        <f>_xlfn.T.TEST(_xlfn.VSTACK(R9,T9,V9),_xlfn.VSTACK(R79,T79,V79),2,2)</f>
        <v>0.41888288919105338</v>
      </c>
    </row>
    <row r="133" spans="1:18" x14ac:dyDescent="0.2">
      <c r="A133" s="9" t="s">
        <v>65</v>
      </c>
      <c r="B133" s="118">
        <f>_xlfn.T.TEST(_xlfn.VSTACK(B9,D9,F9),_xlfn.VSTACK(B93,D93,F93),2,2)</f>
        <v>1.1296631401923374E-2</v>
      </c>
      <c r="I133" s="9" t="s">
        <v>65</v>
      </c>
      <c r="J133" s="118">
        <f>_xlfn.T.TEST(_xlfn.VSTACK(J9,L9,N9),_xlfn.VSTACK(J93,L93,N93),2,2)</f>
        <v>0.76129347807655334</v>
      </c>
      <c r="Q133" s="9" t="s">
        <v>65</v>
      </c>
      <c r="R133" s="118">
        <f>_xlfn.T.TEST(_xlfn.VSTACK(R9,T9,V9),_xlfn.VSTACK(R93,T93,V93),2,2)</f>
        <v>0.79785973549897138</v>
      </c>
    </row>
    <row r="134" spans="1:18" x14ac:dyDescent="0.2">
      <c r="A134" s="9" t="s">
        <v>66</v>
      </c>
      <c r="B134" s="118">
        <f>_xlfn.T.TEST(_xlfn.VSTACK(B9,D9,F9),_xlfn.VSTACK(B107,D107,F107),2,2)</f>
        <v>8.4298391908648189E-4</v>
      </c>
      <c r="I134" s="9" t="s">
        <v>66</v>
      </c>
      <c r="J134" s="118">
        <f>_xlfn.T.TEST(_xlfn.VSTACK(J9,L9,N9),_xlfn.VSTACK(J107,L107,N107),2,2)</f>
        <v>0.63988992074870599</v>
      </c>
      <c r="Q134" s="9" t="s">
        <v>66</v>
      </c>
      <c r="R134" s="118">
        <f>_xlfn.T.TEST(_xlfn.VSTACK(R9,T9,V9),_xlfn.VSTACK(R107,T107,V107),2,2)</f>
        <v>0.46367444440573508</v>
      </c>
    </row>
    <row r="135" spans="1:18" x14ac:dyDescent="0.2">
      <c r="A135" s="9" t="s">
        <v>67</v>
      </c>
      <c r="B135" s="118">
        <f>_xlfn.T.TEST(_xlfn.VSTACK(B65,D65,F65),_xlfn.VSTACK(B51,D51,F51),2,2)</f>
        <v>0.87566443400219429</v>
      </c>
      <c r="I135" s="9" t="s">
        <v>67</v>
      </c>
      <c r="J135" s="118">
        <f>_xlfn.T.TEST(_xlfn.VSTACK(J65,L65,N65),_xlfn.VSTACK(J51,L51,N51),2,2)</f>
        <v>0.19279828744639901</v>
      </c>
      <c r="Q135" s="9" t="s">
        <v>67</v>
      </c>
      <c r="R135" s="118">
        <f>_xlfn.T.TEST(_xlfn.VSTACK(R65,T65,V65),_xlfn.VSTACK(R51,T51,V51),2,2)</f>
        <v>0.1109897329722902</v>
      </c>
    </row>
    <row r="136" spans="1:18" x14ac:dyDescent="0.2">
      <c r="A136" s="9" t="s">
        <v>68</v>
      </c>
      <c r="B136" s="118">
        <f>_xlfn.T.TEST(_xlfn.VSTACK(B79,D79,F79),_xlfn.VSTACK(B93,D93,F93),2,2)</f>
        <v>0.74480408180609936</v>
      </c>
      <c r="I136" s="9" t="s">
        <v>68</v>
      </c>
      <c r="J136" s="118">
        <f>_xlfn.T.TEST(_xlfn.VSTACK(J79,L79,N79),_xlfn.VSTACK(J93,L93,N93),2,2)</f>
        <v>0.9227394981777981</v>
      </c>
      <c r="Q136" s="9" t="s">
        <v>68</v>
      </c>
      <c r="R136" s="118">
        <f>_xlfn.T.TEST(_xlfn.VSTACK(R79,T79,V79),_xlfn.VSTACK(R93,T93,V93),2,2)</f>
        <v>0.4835178413644543</v>
      </c>
    </row>
    <row r="137" spans="1:18" x14ac:dyDescent="0.2">
      <c r="A137" s="11" t="s">
        <v>69</v>
      </c>
      <c r="B137" s="148">
        <f>_xlfn.T.TEST(_xlfn.VSTACK(B79,D79,F79),_xlfn.VSTACK(B107,D107,F107),2,2)</f>
        <v>0.21666705695010474</v>
      </c>
      <c r="I137" s="11" t="s">
        <v>69</v>
      </c>
      <c r="J137" s="148">
        <f>_xlfn.T.TEST(_xlfn.VSTACK(J79,L79,N79),_xlfn.VSTACK(J107,L107,N107),2,2)</f>
        <v>0.7172965891049945</v>
      </c>
      <c r="Q137" s="11" t="s">
        <v>69</v>
      </c>
      <c r="R137" s="148">
        <f>_xlfn.T.TEST(_xlfn.VSTACK(R79,T79,V79),_xlfn.VSTACK(R107,T107,V107),2,2)</f>
        <v>0.74866993895032263</v>
      </c>
    </row>
    <row r="141" spans="1:18" x14ac:dyDescent="0.2">
      <c r="C141" s="5"/>
      <c r="D141" s="5"/>
      <c r="E141" s="6"/>
      <c r="H141" s="5"/>
    </row>
    <row r="142" spans="1:18" x14ac:dyDescent="0.2">
      <c r="C142" s="1"/>
      <c r="D142" s="6"/>
    </row>
    <row r="143" spans="1:18" x14ac:dyDescent="0.2">
      <c r="C143" s="1"/>
    </row>
    <row r="144" spans="1:18" x14ac:dyDescent="0.2">
      <c r="C144" s="1"/>
    </row>
    <row r="146" spans="3:3" x14ac:dyDescent="0.2">
      <c r="C146" s="1"/>
    </row>
    <row r="147" spans="3:3" x14ac:dyDescent="0.2">
      <c r="C147" s="1"/>
    </row>
  </sheetData>
  <mergeCells count="111">
    <mergeCell ref="Q101:Q102"/>
    <mergeCell ref="R101:S101"/>
    <mergeCell ref="T101:U101"/>
    <mergeCell ref="V101:W101"/>
    <mergeCell ref="Q115:Q116"/>
    <mergeCell ref="R115:S115"/>
    <mergeCell ref="T115:U115"/>
    <mergeCell ref="Q73:Q74"/>
    <mergeCell ref="R73:S73"/>
    <mergeCell ref="T73:U73"/>
    <mergeCell ref="V73:W73"/>
    <mergeCell ref="Q87:Q88"/>
    <mergeCell ref="R87:S87"/>
    <mergeCell ref="T87:U87"/>
    <mergeCell ref="V87:W87"/>
    <mergeCell ref="Q59:Q60"/>
    <mergeCell ref="R59:S59"/>
    <mergeCell ref="T59:U59"/>
    <mergeCell ref="V59:W59"/>
    <mergeCell ref="Q17:Q18"/>
    <mergeCell ref="R17:S17"/>
    <mergeCell ref="T17:U17"/>
    <mergeCell ref="V17:W17"/>
    <mergeCell ref="Q31:Q32"/>
    <mergeCell ref="R31:S31"/>
    <mergeCell ref="T31:U31"/>
    <mergeCell ref="V31:W31"/>
    <mergeCell ref="Q2:W2"/>
    <mergeCell ref="Q3:Q4"/>
    <mergeCell ref="R3:S3"/>
    <mergeCell ref="T3:U3"/>
    <mergeCell ref="V3:W3"/>
    <mergeCell ref="N31:O31"/>
    <mergeCell ref="I45:I46"/>
    <mergeCell ref="J45:K45"/>
    <mergeCell ref="L45:M45"/>
    <mergeCell ref="N45:O45"/>
    <mergeCell ref="Q45:Q46"/>
    <mergeCell ref="R45:S45"/>
    <mergeCell ref="T45:U45"/>
    <mergeCell ref="V45:W45"/>
    <mergeCell ref="I115:I116"/>
    <mergeCell ref="J115:K115"/>
    <mergeCell ref="L115:M115"/>
    <mergeCell ref="I2:O2"/>
    <mergeCell ref="I3:I4"/>
    <mergeCell ref="J3:K3"/>
    <mergeCell ref="L3:M3"/>
    <mergeCell ref="N3:O3"/>
    <mergeCell ref="I17:I18"/>
    <mergeCell ref="J17:K17"/>
    <mergeCell ref="L17:M17"/>
    <mergeCell ref="N17:O17"/>
    <mergeCell ref="I31:I32"/>
    <mergeCell ref="J31:K31"/>
    <mergeCell ref="L31:M31"/>
    <mergeCell ref="I87:I88"/>
    <mergeCell ref="J87:K87"/>
    <mergeCell ref="L87:M87"/>
    <mergeCell ref="N87:O87"/>
    <mergeCell ref="I101:I102"/>
    <mergeCell ref="J101:K101"/>
    <mergeCell ref="L101:M101"/>
    <mergeCell ref="N101:O101"/>
    <mergeCell ref="I59:I60"/>
    <mergeCell ref="A115:A116"/>
    <mergeCell ref="B115:C115"/>
    <mergeCell ref="D115:E115"/>
    <mergeCell ref="A73:A74"/>
    <mergeCell ref="B73:C73"/>
    <mergeCell ref="D73:E73"/>
    <mergeCell ref="F73:G73"/>
    <mergeCell ref="A87:A88"/>
    <mergeCell ref="B87:C87"/>
    <mergeCell ref="D87:E87"/>
    <mergeCell ref="F87:G87"/>
    <mergeCell ref="J59:K59"/>
    <mergeCell ref="L59:M59"/>
    <mergeCell ref="N59:O59"/>
    <mergeCell ref="I73:I74"/>
    <mergeCell ref="J73:K73"/>
    <mergeCell ref="L73:M73"/>
    <mergeCell ref="N73:O73"/>
    <mergeCell ref="A101:A102"/>
    <mergeCell ref="B101:C101"/>
    <mergeCell ref="D101:E101"/>
    <mergeCell ref="F101:G101"/>
    <mergeCell ref="A126:B126"/>
    <mergeCell ref="I126:J126"/>
    <mergeCell ref="Q126:R126"/>
    <mergeCell ref="A2:G2"/>
    <mergeCell ref="A3:A4"/>
    <mergeCell ref="B3:C3"/>
    <mergeCell ref="D3:E3"/>
    <mergeCell ref="F3:G3"/>
    <mergeCell ref="A45:A46"/>
    <mergeCell ref="B45:C45"/>
    <mergeCell ref="D45:E45"/>
    <mergeCell ref="F45:G45"/>
    <mergeCell ref="A59:A60"/>
    <mergeCell ref="B59:C59"/>
    <mergeCell ref="D59:E59"/>
    <mergeCell ref="F59:G59"/>
    <mergeCell ref="A17:A18"/>
    <mergeCell ref="B17:C17"/>
    <mergeCell ref="D17:E17"/>
    <mergeCell ref="F17:G17"/>
    <mergeCell ref="A31:A32"/>
    <mergeCell ref="B31:C31"/>
    <mergeCell ref="D31:E31"/>
    <mergeCell ref="F31:G31"/>
  </mergeCells>
  <phoneticPr fontId="7"/>
  <pageMargins left="0.7" right="0.7" top="0.75" bottom="0.75" header="0.3" footer="0.3"/>
  <pageSetup paperSize="9" orientation="portrait" horizontalDpi="0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8DE4-F98F-F34C-A9E9-F9FE2D2F2834}">
  <dimension ref="A1:K78"/>
  <sheetViews>
    <sheetView workbookViewId="0">
      <selection activeCell="B2" sqref="B2"/>
    </sheetView>
  </sheetViews>
  <sheetFormatPr baseColWidth="10" defaultColWidth="11" defaultRowHeight="16" x14ac:dyDescent="0.2"/>
  <cols>
    <col min="1" max="1" width="12.6640625" bestFit="1" customWidth="1"/>
    <col min="2" max="3" width="9.5" bestFit="1" customWidth="1"/>
    <col min="4" max="4" width="14.33203125" style="12" bestFit="1" customWidth="1"/>
    <col min="5" max="5" width="11.33203125" bestFit="1" customWidth="1"/>
    <col min="6" max="6" width="19.5" bestFit="1" customWidth="1"/>
    <col min="7" max="7" width="12.5" bestFit="1" customWidth="1"/>
    <col min="8" max="8" width="20.83203125" bestFit="1" customWidth="1"/>
    <col min="10" max="10" width="35" bestFit="1" customWidth="1"/>
    <col min="11" max="11" width="9.1640625" bestFit="1" customWidth="1"/>
    <col min="12" max="12" width="20.5" customWidth="1"/>
  </cols>
  <sheetData>
    <row r="1" spans="1:11" ht="17" thickBot="1" x14ac:dyDescent="0.25">
      <c r="A1" s="103" t="s">
        <v>24</v>
      </c>
      <c r="B1" s="19"/>
      <c r="C1" s="15"/>
      <c r="D1" s="15"/>
      <c r="E1" s="15"/>
      <c r="F1" s="15"/>
      <c r="G1" s="15"/>
      <c r="H1" s="15"/>
      <c r="I1" s="12"/>
      <c r="J1" s="12"/>
    </row>
    <row r="2" spans="1:11" ht="17" thickBot="1" x14ac:dyDescent="0.25">
      <c r="A2" s="18"/>
      <c r="B2" s="14" t="s">
        <v>2</v>
      </c>
      <c r="C2" s="16" t="s">
        <v>6</v>
      </c>
      <c r="D2" s="16" t="s">
        <v>20</v>
      </c>
      <c r="E2" s="16" t="s">
        <v>34</v>
      </c>
      <c r="F2" s="16" t="s">
        <v>166</v>
      </c>
      <c r="G2" s="16" t="s">
        <v>57</v>
      </c>
      <c r="H2" s="16" t="s">
        <v>167</v>
      </c>
      <c r="J2" s="202" t="s">
        <v>26</v>
      </c>
      <c r="K2" s="204"/>
    </row>
    <row r="3" spans="1:11" ht="17" thickBot="1" x14ac:dyDescent="0.25">
      <c r="A3" s="59" t="s">
        <v>101</v>
      </c>
      <c r="B3" s="12">
        <v>31</v>
      </c>
      <c r="C3" s="12">
        <v>62</v>
      </c>
      <c r="D3" s="12">
        <v>41</v>
      </c>
      <c r="E3" s="12">
        <v>16</v>
      </c>
      <c r="F3" s="12">
        <v>16</v>
      </c>
      <c r="G3" s="12">
        <v>24</v>
      </c>
      <c r="H3" s="12">
        <v>16</v>
      </c>
      <c r="J3" s="94"/>
      <c r="K3" s="92" t="s">
        <v>13</v>
      </c>
    </row>
    <row r="4" spans="1:11" x14ac:dyDescent="0.2">
      <c r="A4" s="59" t="s">
        <v>27</v>
      </c>
      <c r="B4" s="17">
        <v>4.2599999999999999E-5</v>
      </c>
      <c r="C4" s="17">
        <v>4.64E-3</v>
      </c>
      <c r="D4" s="17">
        <v>1.48E-3</v>
      </c>
      <c r="E4" s="17">
        <v>1.5550000000000001E-4</v>
      </c>
      <c r="F4" s="17">
        <v>1.585E-4</v>
      </c>
      <c r="G4" s="17">
        <v>4.9649999999999998E-4</v>
      </c>
      <c r="H4" s="17">
        <v>6.4349999999999997E-4</v>
      </c>
      <c r="J4" s="104" t="s">
        <v>14</v>
      </c>
      <c r="K4" s="102" t="s">
        <v>28</v>
      </c>
    </row>
    <row r="5" spans="1:11" ht="17" thickBot="1" x14ac:dyDescent="0.25">
      <c r="A5" s="100" t="s">
        <v>270</v>
      </c>
      <c r="B5" s="80">
        <f>B4/$B$4</f>
        <v>1</v>
      </c>
      <c r="C5" s="80">
        <f t="shared" ref="C5:H5" si="0">C4/$B$4</f>
        <v>108.92018779342723</v>
      </c>
      <c r="D5" s="80">
        <f t="shared" si="0"/>
        <v>34.741784037558688</v>
      </c>
      <c r="E5" s="80">
        <f t="shared" si="0"/>
        <v>3.650234741784038</v>
      </c>
      <c r="F5" s="80">
        <f t="shared" si="0"/>
        <v>3.7206572769953055</v>
      </c>
      <c r="G5" s="80">
        <f t="shared" si="0"/>
        <v>11.654929577464788</v>
      </c>
      <c r="H5" s="80">
        <f t="shared" si="0"/>
        <v>15.105633802816902</v>
      </c>
      <c r="I5" s="7"/>
      <c r="J5" s="104" t="s">
        <v>22</v>
      </c>
      <c r="K5" s="102" t="s">
        <v>28</v>
      </c>
    </row>
    <row r="6" spans="1:11" x14ac:dyDescent="0.2">
      <c r="A6" s="12"/>
      <c r="B6" s="7">
        <v>1.4999999999999999E-4</v>
      </c>
      <c r="C6" s="7">
        <v>1.8599999999999998E-2</v>
      </c>
      <c r="D6" s="7">
        <v>6.9300000000000004E-4</v>
      </c>
      <c r="E6" s="7">
        <v>1.0399999999999999E-4</v>
      </c>
      <c r="F6" s="7">
        <v>1.4200000000000001E-4</v>
      </c>
      <c r="G6" s="7">
        <v>2.2100000000000001E-4</v>
      </c>
      <c r="H6" s="7">
        <v>6.9999999999999999E-4</v>
      </c>
      <c r="I6" s="7"/>
      <c r="J6" s="104" t="s">
        <v>42</v>
      </c>
      <c r="K6" s="102" t="s">
        <v>28</v>
      </c>
    </row>
    <row r="7" spans="1:11" x14ac:dyDescent="0.2">
      <c r="A7" s="12"/>
      <c r="B7" s="7">
        <v>2.2799999999999999E-5</v>
      </c>
      <c r="C7" s="7">
        <v>2.23E-2</v>
      </c>
      <c r="D7" s="7">
        <v>2.0799999999999998E-3</v>
      </c>
      <c r="E7" s="7">
        <v>1.46E-4</v>
      </c>
      <c r="F7" s="7">
        <v>1.02E-4</v>
      </c>
      <c r="G7" s="7">
        <v>2.34E-4</v>
      </c>
      <c r="H7" s="7">
        <v>5.8699999999999996E-4</v>
      </c>
      <c r="I7" s="7"/>
      <c r="J7" s="104" t="s">
        <v>168</v>
      </c>
      <c r="K7" s="102" t="s">
        <v>28</v>
      </c>
    </row>
    <row r="8" spans="1:11" x14ac:dyDescent="0.2">
      <c r="A8" s="12"/>
      <c r="B8" s="7">
        <v>5.63E-5</v>
      </c>
      <c r="C8" s="7">
        <v>8.0699999999999996E-5</v>
      </c>
      <c r="D8" s="7">
        <v>5.6899999999999995E-4</v>
      </c>
      <c r="E8" s="7">
        <v>4.5899999999999999E-4</v>
      </c>
      <c r="F8" s="7">
        <v>9.3399999999999993E-5</v>
      </c>
      <c r="G8" s="7">
        <v>5.1999999999999998E-3</v>
      </c>
      <c r="H8" s="7">
        <v>3.8999999999999999E-4</v>
      </c>
      <c r="I8" s="7"/>
      <c r="J8" s="106" t="s">
        <v>267</v>
      </c>
      <c r="K8" s="102" t="s">
        <v>28</v>
      </c>
    </row>
    <row r="9" spans="1:11" x14ac:dyDescent="0.2">
      <c r="A9" s="12"/>
      <c r="B9" s="7">
        <v>9.2800000000000006E-5</v>
      </c>
      <c r="C9" s="7">
        <v>1.6000000000000001E-3</v>
      </c>
      <c r="D9" s="7">
        <v>1.32E-3</v>
      </c>
      <c r="E9" s="7">
        <v>2.1900000000000001E-4</v>
      </c>
      <c r="F9" s="7">
        <v>1.0900000000000001E-4</v>
      </c>
      <c r="G9" s="7">
        <v>2.31E-4</v>
      </c>
      <c r="H9" s="7">
        <v>3.0699999999999998E-4</v>
      </c>
      <c r="I9" s="7"/>
      <c r="J9" s="106" t="s">
        <v>266</v>
      </c>
      <c r="K9" s="102" t="s">
        <v>28</v>
      </c>
    </row>
    <row r="10" spans="1:11" x14ac:dyDescent="0.2">
      <c r="A10" s="12"/>
      <c r="B10" s="7">
        <v>3.8600000000000003E-5</v>
      </c>
      <c r="C10" s="7">
        <v>1.26E-2</v>
      </c>
      <c r="D10" s="7">
        <v>3.1700000000000001E-3</v>
      </c>
      <c r="E10" s="7">
        <v>2.7999999999999998E-4</v>
      </c>
      <c r="F10" s="7">
        <v>1.9900000000000001E-4</v>
      </c>
      <c r="G10" s="7">
        <v>1.2999999999999999E-3</v>
      </c>
      <c r="H10" s="7">
        <v>3.4200000000000002E-4</v>
      </c>
      <c r="I10" s="7"/>
      <c r="J10" s="9" t="s">
        <v>30</v>
      </c>
      <c r="K10" s="102">
        <v>1E-4</v>
      </c>
    </row>
    <row r="11" spans="1:11" x14ac:dyDescent="0.2">
      <c r="A11" s="12"/>
      <c r="B11" s="7">
        <v>3.21E-4</v>
      </c>
      <c r="C11" s="7">
        <v>2.0799999999999998E-3</v>
      </c>
      <c r="D11" s="7">
        <v>1.6199999999999999E-3</v>
      </c>
      <c r="E11" s="7">
        <v>1.17E-4</v>
      </c>
      <c r="F11" s="7">
        <v>1.2799999999999999E-4</v>
      </c>
      <c r="G11" s="7">
        <v>9.6000000000000002E-4</v>
      </c>
      <c r="H11" s="7">
        <v>4.3899999999999999E-4</v>
      </c>
      <c r="I11" s="7"/>
      <c r="J11" s="104" t="s">
        <v>169</v>
      </c>
      <c r="K11" s="102">
        <v>0.77310000000000001</v>
      </c>
    </row>
    <row r="12" spans="1:11" x14ac:dyDescent="0.2">
      <c r="A12" s="12"/>
      <c r="B12" s="7">
        <v>1.8599999999999999E-4</v>
      </c>
      <c r="C12" s="7">
        <v>4.0800000000000003E-3</v>
      </c>
      <c r="D12" s="7">
        <v>9.7999999999999997E-4</v>
      </c>
      <c r="E12" s="7">
        <v>3.8499999999999998E-4</v>
      </c>
      <c r="F12" s="7">
        <v>9.1500000000000001E-5</v>
      </c>
      <c r="G12" s="7">
        <v>9.5299999999999999E-5</v>
      </c>
      <c r="H12" s="7">
        <v>1.93E-4</v>
      </c>
      <c r="I12" s="7"/>
      <c r="J12" s="105" t="s">
        <v>170</v>
      </c>
      <c r="K12" s="72">
        <v>0.34839999999999999</v>
      </c>
    </row>
    <row r="13" spans="1:11" x14ac:dyDescent="0.2">
      <c r="A13" s="12"/>
      <c r="B13" s="7">
        <v>3.18E-5</v>
      </c>
      <c r="C13" s="7">
        <v>2.7E-2</v>
      </c>
      <c r="D13" s="7">
        <v>6.8800000000000003E-4</v>
      </c>
      <c r="E13" s="7">
        <v>1.65E-4</v>
      </c>
      <c r="F13" s="7">
        <v>1.7799999999999999E-4</v>
      </c>
      <c r="G13" s="7">
        <v>1.65E-3</v>
      </c>
      <c r="H13" s="7">
        <v>3.2299999999999998E-3</v>
      </c>
      <c r="I13" s="7"/>
      <c r="K13" s="5"/>
    </row>
    <row r="14" spans="1:11" x14ac:dyDescent="0.2">
      <c r="A14" s="12"/>
      <c r="B14" s="7">
        <v>4.0399999999999999E-5</v>
      </c>
      <c r="C14" s="7">
        <v>2.16E-3</v>
      </c>
      <c r="D14" s="7">
        <v>1.48E-3</v>
      </c>
      <c r="E14" s="7">
        <v>9.7399999999999996E-5</v>
      </c>
      <c r="F14" s="7">
        <v>1.5899999999999999E-4</v>
      </c>
      <c r="G14" s="7">
        <v>1.95E-4</v>
      </c>
      <c r="H14" s="7">
        <v>1.5E-3</v>
      </c>
      <c r="I14" s="7"/>
      <c r="K14" s="5"/>
    </row>
    <row r="15" spans="1:11" x14ac:dyDescent="0.2">
      <c r="A15" s="12"/>
      <c r="B15" s="7">
        <v>3.5500000000000002E-5</v>
      </c>
      <c r="C15" s="7">
        <v>2.0199999999999999E-2</v>
      </c>
      <c r="D15" s="7">
        <v>8.4699999999999999E-4</v>
      </c>
      <c r="E15" s="7">
        <v>6.3999999999999997E-5</v>
      </c>
      <c r="F15" s="7">
        <v>1.55E-4</v>
      </c>
      <c r="G15" s="7">
        <v>1.65E-3</v>
      </c>
      <c r="H15" s="7">
        <v>1.2199999999999999E-3</v>
      </c>
      <c r="I15" s="7"/>
      <c r="K15" s="5"/>
    </row>
    <row r="16" spans="1:11" x14ac:dyDescent="0.2">
      <c r="A16" s="12"/>
      <c r="B16" s="7">
        <v>5.2299999999999997E-5</v>
      </c>
      <c r="C16" s="7">
        <v>9.4399999999999996E-4</v>
      </c>
      <c r="D16" s="7">
        <v>2.15E-3</v>
      </c>
      <c r="E16" s="7">
        <v>1.3100000000000001E-4</v>
      </c>
      <c r="F16" s="7">
        <v>1.5799999999999999E-4</v>
      </c>
      <c r="G16" s="7">
        <v>4.5300000000000002E-3</v>
      </c>
      <c r="H16" s="7">
        <v>2.5300000000000002E-4</v>
      </c>
      <c r="I16" s="7"/>
      <c r="K16" s="5"/>
    </row>
    <row r="17" spans="1:11" x14ac:dyDescent="0.2">
      <c r="A17" s="12"/>
      <c r="B17" s="7">
        <v>3.5299999999999997E-5</v>
      </c>
      <c r="C17" s="7">
        <v>4.1200000000000004E-3</v>
      </c>
      <c r="D17" s="7">
        <v>1.1000000000000001E-3</v>
      </c>
      <c r="E17" s="7">
        <v>1.7100000000000001E-4</v>
      </c>
      <c r="F17" s="7">
        <v>1.8200000000000001E-4</v>
      </c>
      <c r="G17" s="7">
        <v>1.95E-4</v>
      </c>
      <c r="H17" s="7">
        <v>7.7300000000000003E-4</v>
      </c>
      <c r="I17" s="7"/>
      <c r="K17" s="5"/>
    </row>
    <row r="18" spans="1:11" x14ac:dyDescent="0.2">
      <c r="A18" s="12"/>
      <c r="B18" s="7">
        <v>4.2700000000000001E-5</v>
      </c>
      <c r="C18" s="7">
        <v>1.32E-2</v>
      </c>
      <c r="D18" s="7">
        <v>5.1399999999999996E-3</v>
      </c>
      <c r="E18" s="7">
        <v>1.46E-4</v>
      </c>
      <c r="F18" s="7">
        <v>2.0699999999999999E-4</v>
      </c>
      <c r="G18" s="7">
        <v>2.3900000000000001E-4</v>
      </c>
      <c r="H18" s="7">
        <v>7.9799999999999999E-4</v>
      </c>
      <c r="I18" s="7"/>
      <c r="J18" s="5"/>
      <c r="K18" s="5"/>
    </row>
    <row r="19" spans="1:11" x14ac:dyDescent="0.2">
      <c r="A19" s="12"/>
      <c r="B19" s="7">
        <v>4.2599999999999999E-5</v>
      </c>
      <c r="C19" s="7">
        <v>1.32E-2</v>
      </c>
      <c r="D19" s="7">
        <v>6.5200000000000002E-4</v>
      </c>
      <c r="E19" s="7">
        <v>8.1600000000000005E-5</v>
      </c>
      <c r="F19" s="7">
        <v>1.8900000000000001E-4</v>
      </c>
      <c r="G19" s="7">
        <v>1.42E-3</v>
      </c>
      <c r="H19" s="7">
        <v>1.3799999999999999E-3</v>
      </c>
      <c r="I19" s="7"/>
      <c r="J19" s="5"/>
    </row>
    <row r="20" spans="1:11" x14ac:dyDescent="0.2">
      <c r="A20" s="12"/>
      <c r="B20" s="7">
        <v>3.57E-5</v>
      </c>
      <c r="C20" s="7">
        <v>4.1200000000000004E-3</v>
      </c>
      <c r="D20" s="7">
        <v>8.2100000000000003E-3</v>
      </c>
      <c r="E20" s="7">
        <v>7.0299999999999996E-4</v>
      </c>
      <c r="F20" s="7">
        <v>2.5300000000000002E-4</v>
      </c>
      <c r="G20" s="7">
        <v>2.2499999999999999E-4</v>
      </c>
      <c r="H20" s="7">
        <v>7.0299999999999998E-3</v>
      </c>
      <c r="I20" s="7"/>
    </row>
    <row r="21" spans="1:11" x14ac:dyDescent="0.2">
      <c r="A21" s="12"/>
      <c r="B21" s="7">
        <v>1.22E-5</v>
      </c>
      <c r="C21" s="7">
        <v>1.15E-2</v>
      </c>
      <c r="D21" s="7">
        <v>3.5599999999999998E-3</v>
      </c>
      <c r="E21" s="7">
        <v>2.1000000000000001E-4</v>
      </c>
      <c r="F21" s="7">
        <v>2.2800000000000001E-4</v>
      </c>
      <c r="G21" s="7">
        <v>5.5999999999999995E-4</v>
      </c>
      <c r="H21" s="7">
        <v>4.7699999999999999E-4</v>
      </c>
    </row>
    <row r="22" spans="1:11" x14ac:dyDescent="0.2">
      <c r="A22" s="12"/>
      <c r="B22" s="7">
        <v>2.8900000000000001E-5</v>
      </c>
      <c r="C22" s="7">
        <v>4.4999999999999997E-3</v>
      </c>
      <c r="D22" s="7">
        <v>6.5199999999999998E-3</v>
      </c>
      <c r="E22" s="7"/>
      <c r="F22" s="7"/>
      <c r="G22" s="7">
        <v>2.2899999999999999E-3</v>
      </c>
      <c r="H22" s="17"/>
    </row>
    <row r="23" spans="1:11" x14ac:dyDescent="0.2">
      <c r="A23" s="12"/>
      <c r="B23" s="7">
        <v>2.8399999999999999E-5</v>
      </c>
      <c r="C23" s="7">
        <v>2.23E-2</v>
      </c>
      <c r="D23" s="7">
        <v>4.2700000000000004E-3</v>
      </c>
      <c r="F23" s="17"/>
      <c r="G23" s="7">
        <v>1.0200000000000001E-3</v>
      </c>
      <c r="H23" s="17"/>
    </row>
    <row r="24" spans="1:11" x14ac:dyDescent="0.2">
      <c r="A24" s="12"/>
      <c r="B24" s="7">
        <v>1.84E-4</v>
      </c>
      <c r="C24" s="7">
        <v>4.0800000000000003E-2</v>
      </c>
      <c r="D24" s="7">
        <v>3.4900000000000003E-4</v>
      </c>
      <c r="F24" s="17"/>
      <c r="G24" s="7">
        <v>4.5199999999999998E-4</v>
      </c>
      <c r="H24" s="17"/>
      <c r="I24" s="17"/>
      <c r="J24" s="17"/>
    </row>
    <row r="25" spans="1:11" x14ac:dyDescent="0.2">
      <c r="A25" s="12"/>
      <c r="B25" s="7">
        <v>8.7899999999999995E-5</v>
      </c>
      <c r="C25" s="7">
        <v>1.2099999999999999E-3</v>
      </c>
      <c r="D25" s="7">
        <v>1.42E-3</v>
      </c>
      <c r="E25" s="17"/>
      <c r="F25" s="7"/>
      <c r="G25" s="7"/>
      <c r="H25" s="17"/>
      <c r="I25" s="17"/>
      <c r="J25" s="17"/>
    </row>
    <row r="26" spans="1:11" x14ac:dyDescent="0.2">
      <c r="A26" s="12"/>
      <c r="B26" s="7">
        <v>2.8099999999999999E-5</v>
      </c>
      <c r="C26" s="7">
        <v>3.6700000000000001E-3</v>
      </c>
      <c r="D26" s="7">
        <v>1.16E-3</v>
      </c>
      <c r="E26" s="17"/>
      <c r="F26" s="7"/>
      <c r="G26" s="7"/>
      <c r="H26" s="17"/>
      <c r="I26" s="17"/>
      <c r="J26" s="17"/>
    </row>
    <row r="27" spans="1:11" x14ac:dyDescent="0.2">
      <c r="A27" s="12"/>
      <c r="B27" s="7">
        <v>7.5500000000000006E-5</v>
      </c>
      <c r="C27" s="7">
        <v>3.2300000000000002E-2</v>
      </c>
      <c r="D27" s="7">
        <v>2.5600000000000002E-3</v>
      </c>
      <c r="E27" s="17"/>
      <c r="F27" s="7"/>
      <c r="G27" s="7"/>
      <c r="H27" s="17"/>
      <c r="I27" s="17"/>
      <c r="J27" s="17"/>
    </row>
    <row r="28" spans="1:11" x14ac:dyDescent="0.2">
      <c r="A28" s="12"/>
      <c r="B28" s="7">
        <v>3.0499999999999999E-5</v>
      </c>
      <c r="C28" s="7">
        <v>1.04E-2</v>
      </c>
      <c r="D28" s="7">
        <v>1.1000000000000001E-3</v>
      </c>
      <c r="E28" s="17"/>
      <c r="F28" s="7"/>
      <c r="G28" s="7"/>
      <c r="H28" s="17"/>
      <c r="I28" s="17"/>
      <c r="J28" s="17"/>
    </row>
    <row r="29" spans="1:11" x14ac:dyDescent="0.2">
      <c r="A29" s="12"/>
      <c r="B29" s="7">
        <v>5.3399999999999997E-5</v>
      </c>
      <c r="C29" s="7">
        <v>1.0999999999999999E-2</v>
      </c>
      <c r="D29" s="7">
        <v>4.9100000000000003E-3</v>
      </c>
      <c r="E29" s="17"/>
      <c r="F29" s="7"/>
      <c r="G29" s="7"/>
      <c r="H29" s="17"/>
      <c r="I29" s="17"/>
      <c r="J29" s="17"/>
    </row>
    <row r="30" spans="1:11" x14ac:dyDescent="0.2">
      <c r="A30" s="12"/>
      <c r="B30" s="7">
        <v>5.8600000000000001E-5</v>
      </c>
      <c r="C30" s="7">
        <v>1.6199999999999999E-3</v>
      </c>
      <c r="D30" s="7">
        <v>1.2800000000000001E-2</v>
      </c>
      <c r="E30" s="17"/>
      <c r="F30" s="7"/>
      <c r="G30" s="7"/>
      <c r="H30" s="17"/>
      <c r="I30" s="17"/>
      <c r="J30" s="17"/>
    </row>
    <row r="31" spans="1:11" x14ac:dyDescent="0.2">
      <c r="A31" s="12"/>
      <c r="B31" s="7">
        <v>1.3300000000000001E-4</v>
      </c>
      <c r="C31" s="7">
        <v>4.0699999999999998E-3</v>
      </c>
      <c r="D31" s="7">
        <v>1.58E-3</v>
      </c>
      <c r="E31" s="17"/>
      <c r="F31" s="7"/>
      <c r="G31" s="7"/>
      <c r="H31" s="17"/>
      <c r="I31" s="17"/>
      <c r="J31" s="17"/>
    </row>
    <row r="32" spans="1:11" x14ac:dyDescent="0.2">
      <c r="A32" s="12"/>
      <c r="B32" s="7">
        <v>3.3100000000000002E-4</v>
      </c>
      <c r="C32" s="7">
        <v>1E-3</v>
      </c>
      <c r="D32" s="7">
        <v>1.1299999999999999E-3</v>
      </c>
      <c r="E32" s="17"/>
      <c r="F32" s="7"/>
      <c r="G32" s="7"/>
      <c r="H32" s="17"/>
      <c r="I32" s="17"/>
      <c r="J32" s="17"/>
    </row>
    <row r="33" spans="1:10" x14ac:dyDescent="0.2">
      <c r="A33" s="12"/>
      <c r="B33" s="7">
        <v>2.9799999999999999E-5</v>
      </c>
      <c r="C33" s="7">
        <v>6.4000000000000005E-4</v>
      </c>
      <c r="D33" s="7">
        <v>1.39E-3</v>
      </c>
      <c r="E33" s="17"/>
      <c r="F33" s="7"/>
      <c r="G33" s="7"/>
      <c r="H33" s="17"/>
      <c r="I33" s="17"/>
      <c r="J33" s="17"/>
    </row>
    <row r="34" spans="1:10" x14ac:dyDescent="0.2">
      <c r="A34" s="12"/>
      <c r="B34" s="7">
        <v>2.5000000000000001E-5</v>
      </c>
      <c r="C34" s="7">
        <v>3.0200000000000001E-3</v>
      </c>
      <c r="D34" s="7">
        <v>1.9599999999999999E-2</v>
      </c>
      <c r="E34" s="17"/>
      <c r="F34" s="7"/>
      <c r="G34" s="7"/>
      <c r="H34" s="17"/>
      <c r="I34" s="17"/>
      <c r="J34" s="17"/>
    </row>
    <row r="35" spans="1:10" x14ac:dyDescent="0.2">
      <c r="A35" s="12"/>
      <c r="B35" s="7">
        <v>2.7800000000000001E-5</v>
      </c>
      <c r="C35" s="7">
        <v>1.2999999999999999E-2</v>
      </c>
      <c r="D35" s="7">
        <v>1.7600000000000001E-3</v>
      </c>
      <c r="E35" s="17"/>
      <c r="F35" s="7"/>
      <c r="G35" s="7"/>
      <c r="H35" s="17"/>
      <c r="I35" s="17"/>
      <c r="J35" s="17"/>
    </row>
    <row r="36" spans="1:10" x14ac:dyDescent="0.2">
      <c r="A36" s="12"/>
      <c r="B36" s="7">
        <v>6.6799999999999997E-5</v>
      </c>
      <c r="C36" s="7">
        <v>2.66E-3</v>
      </c>
      <c r="D36" s="7">
        <v>8.2100000000000003E-3</v>
      </c>
      <c r="E36" s="17"/>
      <c r="F36" s="7"/>
      <c r="G36" s="7"/>
      <c r="H36" s="17"/>
      <c r="I36" s="17"/>
      <c r="J36" s="17"/>
    </row>
    <row r="37" spans="1:10" x14ac:dyDescent="0.2">
      <c r="A37" s="12"/>
      <c r="B37" s="17"/>
      <c r="C37" s="7">
        <v>2.52E-2</v>
      </c>
      <c r="D37" s="7">
        <v>8.8400000000000002E-4</v>
      </c>
      <c r="E37" s="17"/>
      <c r="F37" s="7"/>
      <c r="G37" s="7"/>
      <c r="H37" s="17"/>
      <c r="I37" s="17"/>
      <c r="J37" s="17"/>
    </row>
    <row r="38" spans="1:10" x14ac:dyDescent="0.2">
      <c r="A38" s="12"/>
      <c r="B38" s="17"/>
      <c r="C38" s="7">
        <v>1.15E-2</v>
      </c>
      <c r="D38" s="7">
        <v>6.8300000000000001E-4</v>
      </c>
      <c r="E38" s="17"/>
      <c r="F38" s="7"/>
      <c r="G38" s="7"/>
      <c r="H38" s="17"/>
      <c r="I38" s="17"/>
      <c r="J38" s="17"/>
    </row>
    <row r="39" spans="1:10" x14ac:dyDescent="0.2">
      <c r="A39" s="12"/>
      <c r="B39" s="17"/>
      <c r="C39" s="7">
        <v>1.08E-3</v>
      </c>
      <c r="D39" s="7">
        <v>9.9500000000000005E-3</v>
      </c>
      <c r="E39" s="17"/>
      <c r="F39" s="7"/>
      <c r="G39" s="7"/>
      <c r="H39" s="17"/>
      <c r="I39" s="17"/>
      <c r="J39" s="17"/>
    </row>
    <row r="40" spans="1:10" x14ac:dyDescent="0.2">
      <c r="A40" s="12"/>
      <c r="B40" s="17"/>
      <c r="C40" s="7">
        <v>2.35E-2</v>
      </c>
      <c r="D40" s="7">
        <v>4.4200000000000003E-3</v>
      </c>
      <c r="E40" s="17"/>
      <c r="F40" s="7"/>
      <c r="G40" s="7"/>
      <c r="H40" s="17"/>
      <c r="I40" s="17"/>
      <c r="J40" s="17"/>
    </row>
    <row r="41" spans="1:10" x14ac:dyDescent="0.2">
      <c r="A41" s="12"/>
      <c r="B41" s="17"/>
      <c r="C41" s="7">
        <v>6.7099999999999998E-3</v>
      </c>
      <c r="D41" s="7">
        <v>1.15E-3</v>
      </c>
      <c r="E41" s="17"/>
      <c r="F41" s="7"/>
      <c r="G41" s="7"/>
      <c r="H41" s="17"/>
      <c r="I41" s="17"/>
      <c r="J41" s="17"/>
    </row>
    <row r="42" spans="1:10" x14ac:dyDescent="0.2">
      <c r="A42" s="12"/>
      <c r="B42" s="17"/>
      <c r="C42" s="7">
        <v>3.0500000000000002E-3</v>
      </c>
      <c r="D42" s="7">
        <v>1.07E-3</v>
      </c>
      <c r="E42" s="17"/>
      <c r="F42" s="7"/>
      <c r="G42" s="7"/>
      <c r="H42" s="17"/>
      <c r="I42" s="17"/>
      <c r="J42" s="17"/>
    </row>
    <row r="43" spans="1:10" x14ac:dyDescent="0.2">
      <c r="A43" s="12"/>
      <c r="B43" s="17"/>
      <c r="C43" s="7">
        <v>6.59E-2</v>
      </c>
      <c r="D43" s="7">
        <v>8.5899999999999995E-4</v>
      </c>
      <c r="E43" s="17"/>
      <c r="F43" s="7"/>
      <c r="G43" s="7"/>
      <c r="H43" s="17"/>
      <c r="I43" s="17"/>
      <c r="J43" s="17"/>
    </row>
    <row r="44" spans="1:10" x14ac:dyDescent="0.2">
      <c r="A44" s="12"/>
      <c r="B44" s="17"/>
      <c r="C44" s="7">
        <v>2.3400000000000001E-2</v>
      </c>
      <c r="D44" s="7">
        <v>9.3399999999999993E-3</v>
      </c>
      <c r="E44" s="17"/>
      <c r="F44" s="7"/>
      <c r="G44" s="7"/>
      <c r="H44" s="17"/>
      <c r="I44" s="17"/>
      <c r="J44" s="17"/>
    </row>
    <row r="45" spans="1:10" x14ac:dyDescent="0.2">
      <c r="A45" s="12"/>
      <c r="B45" s="17"/>
      <c r="C45" s="7">
        <v>1.9100000000000001E-4</v>
      </c>
      <c r="D45" s="7">
        <v>5.7700000000000004E-4</v>
      </c>
      <c r="E45" s="17"/>
      <c r="F45" s="7"/>
      <c r="G45" s="7"/>
      <c r="H45" s="17"/>
      <c r="I45" s="17"/>
      <c r="J45" s="17"/>
    </row>
    <row r="46" spans="1:10" x14ac:dyDescent="0.2">
      <c r="A46" s="12"/>
      <c r="B46" s="17"/>
      <c r="C46" s="7">
        <v>3.16E-3</v>
      </c>
      <c r="D46" s="7">
        <v>5.5300000000000002E-3</v>
      </c>
      <c r="E46" s="17"/>
      <c r="F46" s="7"/>
      <c r="G46" s="7"/>
      <c r="H46" s="17"/>
      <c r="I46" s="17"/>
      <c r="J46" s="17"/>
    </row>
    <row r="47" spans="1:10" x14ac:dyDescent="0.2">
      <c r="A47" s="12"/>
      <c r="B47" s="17"/>
      <c r="C47" s="7">
        <v>6.4400000000000004E-4</v>
      </c>
      <c r="D47" s="7"/>
      <c r="E47" s="17"/>
      <c r="F47" s="7"/>
      <c r="G47" s="7"/>
      <c r="H47" s="17"/>
      <c r="I47" s="17"/>
      <c r="J47" s="17"/>
    </row>
    <row r="48" spans="1:10" x14ac:dyDescent="0.2">
      <c r="A48" s="12"/>
      <c r="B48" s="17"/>
      <c r="C48" s="7">
        <v>1.42E-3</v>
      </c>
      <c r="D48" s="7"/>
      <c r="E48" s="17"/>
      <c r="F48" s="7"/>
      <c r="G48" s="7"/>
      <c r="H48" s="17"/>
      <c r="I48" s="17"/>
      <c r="J48" s="17"/>
    </row>
    <row r="49" spans="1:10" x14ac:dyDescent="0.2">
      <c r="A49" s="12"/>
      <c r="B49" s="17"/>
      <c r="C49" s="7">
        <v>3.8400000000000001E-3</v>
      </c>
      <c r="D49" s="7"/>
      <c r="E49" s="17"/>
      <c r="F49" s="7"/>
      <c r="G49" s="7"/>
      <c r="H49" s="17"/>
      <c r="I49" s="17"/>
      <c r="J49" s="17"/>
    </row>
    <row r="50" spans="1:10" x14ac:dyDescent="0.2">
      <c r="A50" s="12"/>
      <c r="B50" s="17"/>
      <c r="C50" s="7">
        <v>6.0800000000000003E-4</v>
      </c>
      <c r="D50" s="7"/>
      <c r="E50" s="17"/>
      <c r="F50" s="7"/>
      <c r="G50" s="7"/>
      <c r="H50" s="17"/>
      <c r="I50" s="17"/>
      <c r="J50" s="17"/>
    </row>
    <row r="51" spans="1:10" x14ac:dyDescent="0.2">
      <c r="A51" s="12"/>
      <c r="B51" s="17"/>
      <c r="C51" s="7">
        <v>9.01E-4</v>
      </c>
      <c r="D51" s="7"/>
      <c r="E51" s="17"/>
      <c r="F51" s="7"/>
      <c r="G51" s="7"/>
      <c r="H51" s="17"/>
      <c r="I51" s="17"/>
      <c r="J51" s="17"/>
    </row>
    <row r="52" spans="1:10" x14ac:dyDescent="0.2">
      <c r="A52" s="12"/>
      <c r="B52" s="17"/>
      <c r="C52" s="7">
        <v>7.7000000000000002E-3</v>
      </c>
      <c r="D52" s="7"/>
      <c r="E52" s="17"/>
      <c r="F52" s="7"/>
      <c r="G52" s="7"/>
      <c r="H52" s="17"/>
      <c r="I52" s="17"/>
      <c r="J52" s="17"/>
    </row>
    <row r="53" spans="1:10" x14ac:dyDescent="0.2">
      <c r="A53" s="12"/>
      <c r="B53" s="17"/>
      <c r="C53" s="7">
        <v>1.2800000000000001E-2</v>
      </c>
      <c r="D53" s="7"/>
      <c r="E53" s="17"/>
      <c r="F53" s="7"/>
      <c r="G53" s="7"/>
      <c r="H53" s="17"/>
      <c r="I53" s="17"/>
      <c r="J53" s="17"/>
    </row>
    <row r="54" spans="1:10" x14ac:dyDescent="0.2">
      <c r="A54" s="12"/>
      <c r="B54" s="17"/>
      <c r="C54" s="7">
        <v>6.2599999999999999E-3</v>
      </c>
      <c r="D54" s="7"/>
      <c r="E54" s="17"/>
      <c r="F54" s="7"/>
      <c r="G54" s="7"/>
      <c r="H54" s="17"/>
      <c r="I54" s="17"/>
      <c r="J54" s="17"/>
    </row>
    <row r="55" spans="1:10" x14ac:dyDescent="0.2">
      <c r="A55" s="12"/>
      <c r="B55" s="17"/>
      <c r="C55" s="7">
        <v>3.65E-3</v>
      </c>
      <c r="D55" s="7"/>
      <c r="E55" s="17"/>
      <c r="F55" s="7"/>
      <c r="G55" s="7"/>
      <c r="H55" s="17"/>
      <c r="I55" s="17"/>
      <c r="J55" s="17"/>
    </row>
    <row r="56" spans="1:10" x14ac:dyDescent="0.2">
      <c r="A56" s="12"/>
      <c r="B56" s="17"/>
      <c r="C56" s="7">
        <v>1.6299999999999999E-2</v>
      </c>
      <c r="D56" s="7"/>
      <c r="E56" s="17"/>
      <c r="F56" s="7"/>
      <c r="G56" s="7"/>
      <c r="H56" s="17"/>
      <c r="I56" s="17"/>
      <c r="J56" s="17"/>
    </row>
    <row r="57" spans="1:10" x14ac:dyDescent="0.2">
      <c r="A57" s="12"/>
      <c r="B57" s="17"/>
      <c r="C57" s="7">
        <v>2.1299999999999999E-3</v>
      </c>
      <c r="D57" s="7"/>
      <c r="E57" s="17"/>
      <c r="F57" s="7"/>
      <c r="G57" s="7"/>
      <c r="H57" s="17"/>
      <c r="I57" s="17"/>
      <c r="J57" s="17"/>
    </row>
    <row r="58" spans="1:10" x14ac:dyDescent="0.2">
      <c r="A58" s="12"/>
      <c r="B58" s="17"/>
      <c r="C58" s="7">
        <v>1.26E-2</v>
      </c>
      <c r="D58" s="7"/>
      <c r="E58" s="17"/>
      <c r="F58" s="7"/>
      <c r="G58" s="7"/>
      <c r="H58" s="17"/>
      <c r="I58" s="17"/>
      <c r="J58" s="17"/>
    </row>
    <row r="59" spans="1:10" x14ac:dyDescent="0.2">
      <c r="A59" s="12"/>
      <c r="B59" s="17"/>
      <c r="C59" s="7">
        <v>1.17E-2</v>
      </c>
      <c r="D59" s="7"/>
      <c r="E59" s="17"/>
      <c r="F59" s="7"/>
      <c r="G59" s="7"/>
      <c r="H59" s="17"/>
      <c r="I59" s="17"/>
      <c r="J59" s="17"/>
    </row>
    <row r="60" spans="1:10" x14ac:dyDescent="0.2">
      <c r="A60" s="12"/>
      <c r="B60" s="17"/>
      <c r="C60" s="7">
        <v>1.52E-2</v>
      </c>
      <c r="D60" s="7"/>
      <c r="E60" s="17"/>
      <c r="F60" s="7"/>
      <c r="G60" s="7"/>
      <c r="H60" s="17"/>
      <c r="I60" s="17"/>
      <c r="J60" s="17"/>
    </row>
    <row r="61" spans="1:10" x14ac:dyDescent="0.2">
      <c r="A61" s="12"/>
      <c r="B61" s="17"/>
      <c r="C61" s="7">
        <v>1.1299999999999999E-3</v>
      </c>
      <c r="D61" s="7"/>
      <c r="E61" s="17"/>
      <c r="F61" s="7"/>
      <c r="G61" s="7"/>
      <c r="H61" s="17"/>
      <c r="I61" s="17"/>
      <c r="J61" s="17"/>
    </row>
    <row r="62" spans="1:10" x14ac:dyDescent="0.2">
      <c r="A62" s="12"/>
      <c r="B62" s="17"/>
      <c r="C62" s="7">
        <v>1.9099999999999999E-2</v>
      </c>
      <c r="D62" s="7"/>
      <c r="E62" s="17"/>
      <c r="F62" s="7"/>
      <c r="G62" s="7"/>
      <c r="H62" s="17"/>
      <c r="I62" s="17"/>
      <c r="J62" s="17"/>
    </row>
    <row r="63" spans="1:10" x14ac:dyDescent="0.2">
      <c r="A63" s="12"/>
      <c r="B63" s="17"/>
      <c r="C63" s="7">
        <v>2E-3</v>
      </c>
      <c r="D63" s="7"/>
      <c r="E63" s="17"/>
      <c r="F63" s="7"/>
      <c r="G63" s="7"/>
      <c r="H63" s="17"/>
      <c r="I63" s="17"/>
      <c r="J63" s="17"/>
    </row>
    <row r="64" spans="1:10" x14ac:dyDescent="0.2">
      <c r="A64" s="12"/>
      <c r="B64" s="17"/>
      <c r="C64" s="7">
        <v>2.9199999999999999E-3</v>
      </c>
      <c r="D64" s="7"/>
      <c r="E64" s="17"/>
      <c r="F64" s="7"/>
      <c r="G64" s="7"/>
      <c r="H64" s="17"/>
      <c r="I64" s="17"/>
      <c r="J64" s="17"/>
    </row>
    <row r="65" spans="1:10" x14ac:dyDescent="0.2">
      <c r="A65" s="12"/>
      <c r="B65" s="17"/>
      <c r="C65" s="7">
        <v>8.6999999999999994E-3</v>
      </c>
      <c r="D65" s="7"/>
      <c r="E65" s="17"/>
      <c r="F65" s="7"/>
      <c r="G65" s="7"/>
      <c r="H65" s="17"/>
      <c r="I65" s="17"/>
      <c r="J65" s="17"/>
    </row>
    <row r="66" spans="1:10" x14ac:dyDescent="0.2">
      <c r="A66" s="12"/>
      <c r="B66" s="17"/>
      <c r="C66" s="7">
        <v>4.7800000000000004E-3</v>
      </c>
      <c r="D66" s="7"/>
      <c r="E66" s="17"/>
      <c r="F66" s="7"/>
      <c r="G66" s="7"/>
      <c r="H66" s="17"/>
      <c r="I66" s="17"/>
      <c r="J66" s="17"/>
    </row>
    <row r="67" spans="1:10" x14ac:dyDescent="0.2">
      <c r="A67" s="12"/>
      <c r="B67" s="17"/>
      <c r="C67" s="7">
        <v>1.09E-2</v>
      </c>
      <c r="D67" s="7"/>
      <c r="E67" s="17"/>
      <c r="F67" s="7"/>
      <c r="G67" s="7"/>
      <c r="H67" s="17"/>
      <c r="I67" s="17"/>
      <c r="J67" s="17"/>
    </row>
    <row r="68" spans="1:10" x14ac:dyDescent="0.2">
      <c r="A68" s="12"/>
      <c r="B68" s="17"/>
      <c r="C68" s="17"/>
      <c r="D68" s="7"/>
      <c r="E68" s="17"/>
      <c r="F68" s="17"/>
      <c r="G68" s="7"/>
      <c r="H68" s="17"/>
      <c r="I68" s="12"/>
      <c r="J68" s="12"/>
    </row>
    <row r="69" spans="1:10" x14ac:dyDescent="0.2">
      <c r="A69" s="12"/>
      <c r="B69" s="12"/>
      <c r="C69" s="12"/>
      <c r="D69" s="6"/>
      <c r="E69" s="12"/>
      <c r="F69" s="12"/>
      <c r="G69" s="6"/>
      <c r="H69" s="12"/>
      <c r="I69" s="12"/>
      <c r="J69" s="12"/>
    </row>
    <row r="70" spans="1:10" x14ac:dyDescent="0.2">
      <c r="A70" s="12"/>
      <c r="B70" s="12"/>
      <c r="C70" s="12"/>
      <c r="D70" s="6"/>
      <c r="E70" s="12"/>
      <c r="F70" s="12"/>
      <c r="G70" s="6"/>
      <c r="H70" s="12"/>
    </row>
    <row r="71" spans="1:10" x14ac:dyDescent="0.2">
      <c r="C71" s="12"/>
      <c r="D71" s="6"/>
    </row>
    <row r="72" spans="1:10" x14ac:dyDescent="0.2">
      <c r="D72" s="6"/>
    </row>
    <row r="73" spans="1:10" x14ac:dyDescent="0.2">
      <c r="D73" s="6"/>
    </row>
    <row r="74" spans="1:10" x14ac:dyDescent="0.2">
      <c r="D74" s="6"/>
    </row>
    <row r="75" spans="1:10" x14ac:dyDescent="0.2">
      <c r="D75" s="6"/>
    </row>
    <row r="76" spans="1:10" x14ac:dyDescent="0.2">
      <c r="D76" s="6"/>
    </row>
    <row r="77" spans="1:10" x14ac:dyDescent="0.2">
      <c r="D77" s="6"/>
    </row>
    <row r="78" spans="1:10" x14ac:dyDescent="0.2">
      <c r="D78" s="6"/>
    </row>
  </sheetData>
  <mergeCells count="1">
    <mergeCell ref="J2:K2"/>
  </mergeCells>
  <phoneticPr fontId="7"/>
  <pageMargins left="0.7" right="0.7" top="0.75" bottom="0.75" header="0.3" footer="0.3"/>
  <pageSetup paperSize="9" orientation="portrait" horizontalDpi="0" verticalDpi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6C6E-35B4-5D47-806D-0DAAEBA68CEF}">
  <dimension ref="A1:AE71"/>
  <sheetViews>
    <sheetView zoomScaleNormal="100" workbookViewId="0"/>
  </sheetViews>
  <sheetFormatPr baseColWidth="10" defaultColWidth="11" defaultRowHeight="16" x14ac:dyDescent="0.2"/>
  <cols>
    <col min="1" max="1" width="25.33203125" bestFit="1" customWidth="1"/>
    <col min="2" max="2" width="11" bestFit="1" customWidth="1"/>
    <col min="3" max="3" width="11.83203125" bestFit="1" customWidth="1"/>
    <col min="5" max="5" width="11.83203125" bestFit="1" customWidth="1"/>
    <col min="7" max="7" width="11.83203125" bestFit="1" customWidth="1"/>
    <col min="9" max="9" width="25.33203125" bestFit="1" customWidth="1"/>
    <col min="10" max="10" width="11" bestFit="1" customWidth="1"/>
    <col min="11" max="11" width="11.83203125" bestFit="1" customWidth="1"/>
    <col min="13" max="13" width="11.83203125" bestFit="1" customWidth="1"/>
    <col min="15" max="15" width="11.83203125" bestFit="1" customWidth="1"/>
    <col min="17" max="17" width="27.1640625" customWidth="1"/>
    <col min="18" max="18" width="11" bestFit="1" customWidth="1"/>
    <col min="19" max="19" width="11.83203125" bestFit="1" customWidth="1"/>
    <col min="21" max="21" width="11.83203125" bestFit="1" customWidth="1"/>
    <col min="23" max="39" width="11.83203125" bestFit="1" customWidth="1"/>
    <col min="40" max="41" width="11.6640625" bestFit="1" customWidth="1"/>
  </cols>
  <sheetData>
    <row r="1" spans="1:26" x14ac:dyDescent="0.2">
      <c r="A1" s="3" t="s">
        <v>220</v>
      </c>
      <c r="B1" s="1"/>
      <c r="C1" s="1"/>
      <c r="D1" s="1"/>
      <c r="E1" s="1"/>
      <c r="F1" s="1"/>
      <c r="G1" s="1"/>
      <c r="I1" s="3"/>
      <c r="J1" s="1"/>
      <c r="K1" s="1"/>
      <c r="L1" s="1"/>
      <c r="M1" s="1"/>
      <c r="N1" s="1"/>
      <c r="O1" s="1"/>
      <c r="Q1" s="3"/>
      <c r="R1" s="1"/>
      <c r="S1" s="1"/>
      <c r="T1" s="1"/>
      <c r="U1" s="1"/>
      <c r="V1" s="1"/>
      <c r="W1" s="1"/>
    </row>
    <row r="2" spans="1:26" x14ac:dyDescent="0.2">
      <c r="A2" s="196" t="s">
        <v>1</v>
      </c>
      <c r="B2" s="196"/>
      <c r="C2" s="196"/>
      <c r="D2" s="196"/>
      <c r="E2" s="196"/>
      <c r="F2" s="196"/>
      <c r="G2" s="196"/>
      <c r="I2" s="196" t="s">
        <v>18</v>
      </c>
      <c r="J2" s="196"/>
      <c r="K2" s="196"/>
      <c r="L2" s="196"/>
      <c r="M2" s="196"/>
      <c r="N2" s="196"/>
      <c r="O2" s="196"/>
      <c r="P2" s="1"/>
      <c r="Q2" s="196" t="s">
        <v>221</v>
      </c>
      <c r="R2" s="196"/>
      <c r="S2" s="196"/>
      <c r="T2" s="196"/>
      <c r="U2" s="196"/>
      <c r="V2" s="196"/>
      <c r="W2" s="196"/>
    </row>
    <row r="3" spans="1:26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I3" s="197" t="s">
        <v>2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  <c r="P3" s="1"/>
      <c r="Q3" s="197" t="s">
        <v>2</v>
      </c>
      <c r="R3" s="192" t="s">
        <v>277</v>
      </c>
      <c r="S3" s="193"/>
      <c r="T3" s="192" t="s">
        <v>278</v>
      </c>
      <c r="U3" s="193"/>
      <c r="V3" s="192" t="s">
        <v>279</v>
      </c>
      <c r="W3" s="193"/>
    </row>
    <row r="4" spans="1:26" x14ac:dyDescent="0.2">
      <c r="A4" s="211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  <c r="P4" s="1"/>
      <c r="Q4" s="198"/>
      <c r="R4" s="13" t="s">
        <v>228</v>
      </c>
      <c r="S4" s="56" t="s">
        <v>4</v>
      </c>
      <c r="T4" s="13" t="s">
        <v>228</v>
      </c>
      <c r="U4" s="56" t="s">
        <v>4</v>
      </c>
      <c r="V4" s="13" t="s">
        <v>228</v>
      </c>
      <c r="W4" s="56" t="s">
        <v>4</v>
      </c>
    </row>
    <row r="5" spans="1:26" x14ac:dyDescent="0.2">
      <c r="A5" s="46" t="s">
        <v>313</v>
      </c>
      <c r="B5" s="67">
        <v>0.998</v>
      </c>
      <c r="C5" s="54">
        <v>0.998</v>
      </c>
      <c r="D5" s="54">
        <v>1</v>
      </c>
      <c r="E5" s="54">
        <v>1</v>
      </c>
      <c r="F5" s="54">
        <v>1</v>
      </c>
      <c r="G5" s="54">
        <v>1</v>
      </c>
      <c r="I5" s="46" t="s">
        <v>313</v>
      </c>
      <c r="J5" s="67">
        <v>0.997</v>
      </c>
      <c r="K5" s="54">
        <v>0.997</v>
      </c>
      <c r="L5" s="54">
        <v>0.997</v>
      </c>
      <c r="M5" s="54">
        <v>0.997</v>
      </c>
      <c r="N5" s="54">
        <v>0.997</v>
      </c>
      <c r="O5" s="54">
        <v>0.997</v>
      </c>
      <c r="P5" s="1"/>
      <c r="Q5" s="46" t="s">
        <v>313</v>
      </c>
      <c r="R5" s="67">
        <v>0.98899999999999999</v>
      </c>
      <c r="S5" s="54">
        <v>0.98899999999999999</v>
      </c>
      <c r="T5" s="54">
        <v>0.98899999999999999</v>
      </c>
      <c r="U5" s="54">
        <v>0.98899999999999999</v>
      </c>
      <c r="V5" s="54">
        <v>0.98899999999999999</v>
      </c>
      <c r="W5" s="54">
        <v>0.98899999999999999</v>
      </c>
    </row>
    <row r="6" spans="1:26" x14ac:dyDescent="0.2">
      <c r="A6" s="36" t="s">
        <v>314</v>
      </c>
      <c r="B6" s="110">
        <v>-3.286</v>
      </c>
      <c r="C6" s="110">
        <v>-3.286</v>
      </c>
      <c r="D6" s="166">
        <v>-3.4169999999999998</v>
      </c>
      <c r="E6" s="166">
        <v>-3.4169999999999998</v>
      </c>
      <c r="F6" s="166">
        <v>-3.4169999999999998</v>
      </c>
      <c r="G6" s="166">
        <v>-3.4169999999999998</v>
      </c>
      <c r="I6" s="36" t="s">
        <v>314</v>
      </c>
      <c r="J6" s="110">
        <v>-3.3140000000000001</v>
      </c>
      <c r="K6" s="110">
        <v>-3.3140000000000001</v>
      </c>
      <c r="L6" s="110">
        <v>-3.3140000000000001</v>
      </c>
      <c r="M6" s="110">
        <v>-3.3140000000000001</v>
      </c>
      <c r="N6" s="110">
        <v>-3.3140000000000001</v>
      </c>
      <c r="O6" s="166">
        <v>-3.3140000000000001</v>
      </c>
      <c r="P6" s="1"/>
      <c r="Q6" s="36" t="s">
        <v>314</v>
      </c>
      <c r="R6" s="110">
        <v>-3.2290000000000001</v>
      </c>
      <c r="S6" s="110">
        <v>-3.2290000000000001</v>
      </c>
      <c r="T6" s="110">
        <v>-3.2290000000000001</v>
      </c>
      <c r="U6" s="110">
        <v>-3.2290000000000001</v>
      </c>
      <c r="V6" s="110">
        <v>-3.2290000000000001</v>
      </c>
      <c r="W6" s="166">
        <v>-3.2290000000000001</v>
      </c>
    </row>
    <row r="7" spans="1:26" x14ac:dyDescent="0.2">
      <c r="A7" s="36" t="s">
        <v>301</v>
      </c>
      <c r="B7" s="169">
        <v>26.944435882568357</v>
      </c>
      <c r="C7" s="169">
        <v>26.944435882568357</v>
      </c>
      <c r="D7" s="52">
        <v>27.658033943176271</v>
      </c>
      <c r="E7" s="52">
        <v>27.658033943176271</v>
      </c>
      <c r="F7" s="52">
        <v>27.658033943176271</v>
      </c>
      <c r="G7" s="52">
        <v>27.658033943176271</v>
      </c>
      <c r="I7" s="36" t="s">
        <v>301</v>
      </c>
      <c r="J7" s="169">
        <v>32.534946632385257</v>
      </c>
      <c r="K7" s="52">
        <v>32.534946632385257</v>
      </c>
      <c r="L7" s="52">
        <v>32.534946632385257</v>
      </c>
      <c r="M7" s="52">
        <v>32.534946632385257</v>
      </c>
      <c r="N7" s="52">
        <v>32.534946632385257</v>
      </c>
      <c r="O7" s="52">
        <v>32.534946632385257</v>
      </c>
      <c r="P7" s="1"/>
      <c r="Q7" s="36" t="s">
        <v>301</v>
      </c>
      <c r="R7" s="169">
        <v>28.608221626281736</v>
      </c>
      <c r="S7" s="52">
        <v>28.608221626281736</v>
      </c>
      <c r="T7" s="52">
        <v>28.608221626281736</v>
      </c>
      <c r="U7" s="52">
        <v>28.608221626281736</v>
      </c>
      <c r="V7" s="52">
        <v>28.608221626281736</v>
      </c>
      <c r="W7" s="52">
        <v>28.608221626281736</v>
      </c>
      <c r="X7" s="5"/>
    </row>
    <row r="8" spans="1:26" x14ac:dyDescent="0.2">
      <c r="A8" s="37" t="s">
        <v>300</v>
      </c>
      <c r="B8" s="170">
        <f>10^(-1/B6)-1</f>
        <v>1.0152148897540267</v>
      </c>
      <c r="C8" s="171">
        <f t="shared" ref="C8:G8" si="0">10^(-1/C6)-1</f>
        <v>1.0152148897540267</v>
      </c>
      <c r="D8" s="170">
        <f t="shared" si="0"/>
        <v>0.96179839632248743</v>
      </c>
      <c r="E8" s="170">
        <f t="shared" si="0"/>
        <v>0.96179839632248743</v>
      </c>
      <c r="F8" s="170">
        <f t="shared" si="0"/>
        <v>0.96179839632248743</v>
      </c>
      <c r="G8" s="171">
        <f t="shared" si="0"/>
        <v>0.96179839632248743</v>
      </c>
      <c r="I8" s="37" t="s">
        <v>300</v>
      </c>
      <c r="J8" s="170">
        <f>10^(-1/J6)-1</f>
        <v>1.0033191885170112</v>
      </c>
      <c r="K8" s="170">
        <f t="shared" ref="K8:O8" si="1">10^(-1/K6)-1</f>
        <v>1.0033191885170112</v>
      </c>
      <c r="L8" s="170">
        <f t="shared" si="1"/>
        <v>1.0033191885170112</v>
      </c>
      <c r="M8" s="170">
        <f t="shared" si="1"/>
        <v>1.0033191885170112</v>
      </c>
      <c r="N8" s="170">
        <f t="shared" si="1"/>
        <v>1.0033191885170112</v>
      </c>
      <c r="O8" s="171">
        <f t="shared" si="1"/>
        <v>1.0033191885170112</v>
      </c>
      <c r="P8" s="1"/>
      <c r="Q8" s="37" t="s">
        <v>300</v>
      </c>
      <c r="R8" s="170">
        <f t="shared" ref="R8:W8" si="2">10^(-1/R6)-1</f>
        <v>1.0402970589104128</v>
      </c>
      <c r="S8" s="170">
        <f t="shared" si="2"/>
        <v>1.0402970589104128</v>
      </c>
      <c r="T8" s="170">
        <f t="shared" si="2"/>
        <v>1.0402970589104128</v>
      </c>
      <c r="U8" s="170">
        <f t="shared" si="2"/>
        <v>1.0402970589104128</v>
      </c>
      <c r="V8" s="170">
        <f t="shared" si="2"/>
        <v>1.0402970589104128</v>
      </c>
      <c r="W8" s="171">
        <f t="shared" si="2"/>
        <v>1.0402970589104128</v>
      </c>
    </row>
    <row r="9" spans="1:26" x14ac:dyDescent="0.2">
      <c r="A9" s="50" t="s">
        <v>5</v>
      </c>
      <c r="B9" s="52">
        <f t="shared" ref="B9:G9" si="3">B14/B11/1.44</f>
        <v>1.9019094172611307E-2</v>
      </c>
      <c r="C9" s="52">
        <f t="shared" si="3"/>
        <v>5.310354389433794E-3</v>
      </c>
      <c r="D9" s="83">
        <f t="shared" si="3"/>
        <v>2.0864148693525358E-2</v>
      </c>
      <c r="E9" s="52">
        <f t="shared" si="3"/>
        <v>6.9702075058932673E-3</v>
      </c>
      <c r="F9" s="52">
        <f t="shared" si="3"/>
        <v>1.3031332323118545E-2</v>
      </c>
      <c r="G9" s="52">
        <f t="shared" si="3"/>
        <v>3.4432825056742622E-3</v>
      </c>
      <c r="I9" s="50" t="s">
        <v>5</v>
      </c>
      <c r="J9" s="53">
        <f t="shared" ref="J9:O9" si="4">J14/J11/1.44</f>
        <v>0.26988908032774911</v>
      </c>
      <c r="K9" s="53">
        <f t="shared" si="4"/>
        <v>1.6046021592553907E-3</v>
      </c>
      <c r="L9" s="53">
        <f t="shared" si="4"/>
        <v>0.15429853444132566</v>
      </c>
      <c r="M9" s="53">
        <f t="shared" si="4"/>
        <v>8.0791617155854113E-4</v>
      </c>
      <c r="N9" s="53">
        <f t="shared" si="4"/>
        <v>0.21635506690289888</v>
      </c>
      <c r="O9" s="53">
        <f t="shared" si="4"/>
        <v>7.4721435624640811E-3</v>
      </c>
      <c r="P9" s="1"/>
      <c r="Q9" s="50" t="s">
        <v>5</v>
      </c>
      <c r="R9" s="53">
        <f t="shared" ref="R9:W9" si="5">R14/R11/1.44</f>
        <v>5.3956909952952013E-2</v>
      </c>
      <c r="S9" s="53">
        <f t="shared" si="5"/>
        <v>6.5705976449599943E-3</v>
      </c>
      <c r="T9" s="53">
        <f t="shared" si="5"/>
        <v>2.3147268097248982E-2</v>
      </c>
      <c r="U9" s="53">
        <f t="shared" si="5"/>
        <v>3.5299456540355783E-3</v>
      </c>
      <c r="V9" s="53">
        <f t="shared" si="5"/>
        <v>3.2797553062340577E-2</v>
      </c>
      <c r="W9" s="53">
        <f t="shared" si="5"/>
        <v>3.7640200012763855E-3</v>
      </c>
    </row>
    <row r="10" spans="1:26" x14ac:dyDescent="0.2">
      <c r="A10" s="66" t="s">
        <v>302</v>
      </c>
      <c r="B10" s="88">
        <v>21.588833999160897</v>
      </c>
      <c r="C10" s="74">
        <v>21.588833999160897</v>
      </c>
      <c r="D10" s="74">
        <v>21.494295111056701</v>
      </c>
      <c r="E10" s="74">
        <v>21.494295111056701</v>
      </c>
      <c r="F10" s="74">
        <v>22.11999382773184</v>
      </c>
      <c r="G10" s="74">
        <v>22.11999382773184</v>
      </c>
      <c r="I10" s="66" t="s">
        <v>302</v>
      </c>
      <c r="J10" s="88">
        <v>26.883495332741774</v>
      </c>
      <c r="K10" s="74">
        <v>26.883495332741774</v>
      </c>
      <c r="L10" s="74">
        <v>26.799830241058856</v>
      </c>
      <c r="M10" s="74">
        <v>26.799830241058856</v>
      </c>
      <c r="N10" s="74">
        <v>27.373541823194724</v>
      </c>
      <c r="O10" s="74">
        <v>27.373541823194724</v>
      </c>
      <c r="P10" s="1"/>
      <c r="Q10" s="66" t="s">
        <v>302</v>
      </c>
      <c r="R10" s="88">
        <v>23.636627263049611</v>
      </c>
      <c r="S10" s="74">
        <v>23.636627263049611</v>
      </c>
      <c r="T10" s="74">
        <v>22.971789492961257</v>
      </c>
      <c r="U10" s="74">
        <v>22.971789492961257</v>
      </c>
      <c r="V10" s="74">
        <v>23.139193075215786</v>
      </c>
      <c r="W10" s="74">
        <v>23.139193075215786</v>
      </c>
      <c r="Y10" s="1"/>
      <c r="Z10" s="1"/>
    </row>
    <row r="11" spans="1:26" x14ac:dyDescent="0.2">
      <c r="A11" s="165" t="s">
        <v>209</v>
      </c>
      <c r="B11" s="169">
        <v>42.640674591064453</v>
      </c>
      <c r="C11" s="52">
        <v>42.640674591064453</v>
      </c>
      <c r="D11" s="52">
        <v>63.656848907470703</v>
      </c>
      <c r="E11" s="52">
        <v>63.656848907470703</v>
      </c>
      <c r="F11" s="52">
        <v>41.757228851318359</v>
      </c>
      <c r="G11" s="52">
        <v>41.757228851318359</v>
      </c>
      <c r="I11" s="165" t="s">
        <v>209</v>
      </c>
      <c r="J11" s="169">
        <v>50.737174987792969</v>
      </c>
      <c r="K11" s="52">
        <v>50.737174987792969</v>
      </c>
      <c r="L11" s="52">
        <v>53.77398681640625</v>
      </c>
      <c r="M11" s="52">
        <v>53.77398681640625</v>
      </c>
      <c r="N11" s="52">
        <v>36.095634460449219</v>
      </c>
      <c r="O11" s="52">
        <v>36.095634460449219</v>
      </c>
      <c r="P11" s="1"/>
      <c r="Q11" s="165" t="s">
        <v>209</v>
      </c>
      <c r="R11" s="169">
        <v>34.647346496582031</v>
      </c>
      <c r="S11" s="52">
        <v>34.647346496582031</v>
      </c>
      <c r="T11" s="52">
        <v>55.66290283203125</v>
      </c>
      <c r="U11" s="52">
        <v>55.66290283203125</v>
      </c>
      <c r="V11" s="52">
        <v>49.399444580078125</v>
      </c>
      <c r="W11" s="52">
        <v>49.399444580078125</v>
      </c>
      <c r="Y11" s="1"/>
      <c r="Z11" s="1"/>
    </row>
    <row r="12" spans="1:26" x14ac:dyDescent="0.2">
      <c r="A12" s="165" t="s">
        <v>304</v>
      </c>
      <c r="B12" s="169">
        <v>3.5713715553283691</v>
      </c>
      <c r="C12" s="52">
        <v>3.5713715553283691</v>
      </c>
      <c r="D12" s="52">
        <v>2.7267622947692871</v>
      </c>
      <c r="E12" s="52">
        <v>2.7267622947692871</v>
      </c>
      <c r="F12" s="52">
        <v>13.733118057250977</v>
      </c>
      <c r="G12" s="52">
        <v>13.733118057250977</v>
      </c>
      <c r="I12" s="165" t="s">
        <v>304</v>
      </c>
      <c r="J12" s="169">
        <v>1.2392090559005737</v>
      </c>
      <c r="K12" s="52">
        <v>1.2392090559005737</v>
      </c>
      <c r="L12" s="52">
        <v>1.3508651256561279</v>
      </c>
      <c r="M12" s="52">
        <v>1.3508651256561279</v>
      </c>
      <c r="N12" s="52">
        <v>1.4456167221069336</v>
      </c>
      <c r="O12" s="52">
        <v>1.4456167221069336</v>
      </c>
      <c r="P12" s="1"/>
      <c r="Q12" s="165" t="s">
        <v>304</v>
      </c>
      <c r="R12" s="169">
        <v>2.1422493457794189</v>
      </c>
      <c r="S12" s="52">
        <v>2.1422493457794189</v>
      </c>
      <c r="T12" s="52">
        <v>9.9596872329711914</v>
      </c>
      <c r="U12" s="52">
        <v>9.9596872329711914</v>
      </c>
      <c r="V12" s="52">
        <v>9.7275495529174805</v>
      </c>
      <c r="W12" s="52">
        <v>9.7275495529174805</v>
      </c>
    </row>
    <row r="13" spans="1:26" x14ac:dyDescent="0.2">
      <c r="A13" s="168" t="s">
        <v>303</v>
      </c>
      <c r="B13" s="184">
        <v>26.72303707257851</v>
      </c>
      <c r="C13" s="75">
        <v>28.543699012933381</v>
      </c>
      <c r="D13" s="75">
        <v>26.695778389013036</v>
      </c>
      <c r="E13" s="75">
        <v>28.322799893338249</v>
      </c>
      <c r="F13" s="75">
        <v>28.019952393480665</v>
      </c>
      <c r="G13" s="75">
        <v>29.995033626505389</v>
      </c>
      <c r="I13" s="168" t="s">
        <v>303</v>
      </c>
      <c r="J13" s="184">
        <v>28.243733905259241</v>
      </c>
      <c r="K13" s="75">
        <v>35.620094562197799</v>
      </c>
      <c r="L13" s="75">
        <v>28.964785933522645</v>
      </c>
      <c r="M13" s="75">
        <v>36.524005020004388</v>
      </c>
      <c r="N13" s="75">
        <v>29.051984852541636</v>
      </c>
      <c r="O13" s="75">
        <v>33.896131107027877</v>
      </c>
      <c r="P13" s="1"/>
      <c r="Q13" s="168" t="s">
        <v>303</v>
      </c>
      <c r="R13" s="184">
        <v>27.219494786425017</v>
      </c>
      <c r="S13" s="75">
        <v>30.172228638944677</v>
      </c>
      <c r="T13" s="75">
        <v>27.741467339786958</v>
      </c>
      <c r="U13" s="75">
        <v>30.378694072072257</v>
      </c>
      <c r="V13" s="75">
        <v>27.420188567594288</v>
      </c>
      <c r="W13" s="75">
        <v>30.456060530428076</v>
      </c>
    </row>
    <row r="14" spans="1:26" x14ac:dyDescent="0.2">
      <c r="A14" s="165" t="s">
        <v>315</v>
      </c>
      <c r="B14" s="169">
        <v>1.1678212881088257</v>
      </c>
      <c r="C14" s="52">
        <v>0.3260694146156311</v>
      </c>
      <c r="D14" s="52">
        <v>1.9125301837921143</v>
      </c>
      <c r="E14" s="52">
        <v>0.63893008232116699</v>
      </c>
      <c r="F14" s="52">
        <v>0.78357934951782227</v>
      </c>
      <c r="G14" s="52">
        <v>0.20704598724842072</v>
      </c>
      <c r="I14" s="165" t="s">
        <v>315</v>
      </c>
      <c r="J14" s="169">
        <v>19.718509674072266</v>
      </c>
      <c r="K14" s="52">
        <v>0.11723469197750092</v>
      </c>
      <c r="L14" s="52">
        <v>11.948036193847656</v>
      </c>
      <c r="M14" s="52">
        <v>6.2560617923736572E-2</v>
      </c>
      <c r="N14" s="52">
        <v>11.245641708374023</v>
      </c>
      <c r="O14" s="52">
        <v>0.38838493824005127</v>
      </c>
      <c r="P14" s="1"/>
      <c r="Q14" s="165" t="s">
        <v>315</v>
      </c>
      <c r="R14" s="169">
        <v>2.6920278072357178</v>
      </c>
      <c r="S14" s="52">
        <v>0.32782143354415894</v>
      </c>
      <c r="T14" s="52">
        <v>1.8553595542907715</v>
      </c>
      <c r="U14" s="52">
        <v>0.2829413115978241</v>
      </c>
      <c r="V14" s="52">
        <v>2.3330605030059814</v>
      </c>
      <c r="W14" s="52">
        <v>0.26775431632995605</v>
      </c>
    </row>
    <row r="15" spans="1:26" x14ac:dyDescent="0.2">
      <c r="A15" s="47" t="s">
        <v>293</v>
      </c>
      <c r="B15" s="89">
        <v>0.14577010273933411</v>
      </c>
      <c r="C15" s="53">
        <v>4.7805104404687881E-2</v>
      </c>
      <c r="D15" s="53">
        <v>6.1260443180799484E-3</v>
      </c>
      <c r="E15" s="53">
        <v>0.1333598792552948</v>
      </c>
      <c r="F15" s="53">
        <v>0.17954722046852112</v>
      </c>
      <c r="G15" s="53">
        <v>1.7323261126875877E-2</v>
      </c>
      <c r="I15" s="47" t="s">
        <v>293</v>
      </c>
      <c r="J15" s="89">
        <v>1.1092712879180908</v>
      </c>
      <c r="K15" s="53">
        <v>1.8978746607899666E-2</v>
      </c>
      <c r="L15" s="53">
        <v>0.22353407740592957</v>
      </c>
      <c r="M15" s="53">
        <v>4.15831059217453E-3</v>
      </c>
      <c r="N15" s="53">
        <v>0.31330820918083191</v>
      </c>
      <c r="O15" s="53">
        <v>7.72846769541502E-3</v>
      </c>
      <c r="P15" s="1"/>
      <c r="Q15" s="47" t="s">
        <v>293</v>
      </c>
      <c r="R15" s="89">
        <v>0.42405024170875549</v>
      </c>
      <c r="S15" s="53">
        <v>6.6778987646102905E-2</v>
      </c>
      <c r="T15" s="53">
        <v>0.35650897026062012</v>
      </c>
      <c r="U15" s="53">
        <v>0.35650897026062012</v>
      </c>
      <c r="V15" s="53">
        <v>0.41446468234062195</v>
      </c>
      <c r="W15" s="53">
        <v>8.2360483705997467E-2</v>
      </c>
    </row>
    <row r="16" spans="1:26" x14ac:dyDescent="0.2">
      <c r="A16" s="1"/>
      <c r="B16" s="1"/>
      <c r="C16" s="1"/>
      <c r="D16" s="1"/>
      <c r="E16" s="1"/>
      <c r="F16" s="1"/>
      <c r="G16" s="1"/>
      <c r="I16" s="1"/>
      <c r="J16" s="1"/>
      <c r="K16" s="1"/>
      <c r="L16" s="1"/>
      <c r="M16" s="1"/>
      <c r="N16" s="1"/>
      <c r="O16" s="1"/>
      <c r="Q16" s="1"/>
      <c r="R16" s="1"/>
      <c r="S16" s="1"/>
      <c r="T16" s="1"/>
      <c r="U16" s="1"/>
      <c r="V16" s="1"/>
      <c r="W16" s="1"/>
    </row>
    <row r="17" spans="1:31" x14ac:dyDescent="0.2">
      <c r="A17" s="194" t="s">
        <v>74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I17" s="194" t="s">
        <v>74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  <c r="P17" s="1"/>
      <c r="Q17" s="194" t="s">
        <v>74</v>
      </c>
      <c r="R17" s="192" t="s">
        <v>277</v>
      </c>
      <c r="S17" s="193"/>
      <c r="T17" s="192" t="s">
        <v>278</v>
      </c>
      <c r="U17" s="193"/>
      <c r="V17" s="192" t="s">
        <v>279</v>
      </c>
      <c r="W17" s="193"/>
    </row>
    <row r="18" spans="1:31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I18" s="195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  <c r="P18" s="1"/>
      <c r="Q18" s="195"/>
      <c r="R18" s="13" t="s">
        <v>228</v>
      </c>
      <c r="S18" s="56" t="s">
        <v>4</v>
      </c>
      <c r="T18" s="13" t="s">
        <v>228</v>
      </c>
      <c r="U18" s="56" t="s">
        <v>4</v>
      </c>
      <c r="V18" s="13" t="s">
        <v>228</v>
      </c>
      <c r="W18" s="56" t="s">
        <v>4</v>
      </c>
    </row>
    <row r="19" spans="1:31" x14ac:dyDescent="0.2">
      <c r="A19" s="46" t="s">
        <v>205</v>
      </c>
      <c r="B19" s="67">
        <v>0.999</v>
      </c>
      <c r="C19" s="54">
        <v>0.999</v>
      </c>
      <c r="D19" s="54">
        <v>0.999</v>
      </c>
      <c r="E19" s="54">
        <v>0.999</v>
      </c>
      <c r="F19" s="54">
        <v>0.999</v>
      </c>
      <c r="G19" s="54">
        <v>0.999</v>
      </c>
      <c r="I19" s="46" t="s">
        <v>313</v>
      </c>
      <c r="J19" s="67">
        <v>0.996</v>
      </c>
      <c r="K19" s="54">
        <v>0.996</v>
      </c>
      <c r="L19" s="54">
        <v>0.996</v>
      </c>
      <c r="M19" s="54">
        <v>0.996</v>
      </c>
      <c r="N19" s="54">
        <v>0.996</v>
      </c>
      <c r="O19" s="54">
        <v>0.996</v>
      </c>
      <c r="P19" s="1"/>
      <c r="Q19" s="46" t="s">
        <v>313</v>
      </c>
      <c r="R19" s="67">
        <v>0.998</v>
      </c>
      <c r="S19" s="54">
        <v>0.998</v>
      </c>
      <c r="T19" s="54">
        <v>0.998</v>
      </c>
      <c r="U19" s="54">
        <v>0.998</v>
      </c>
      <c r="V19" s="54">
        <v>0.998</v>
      </c>
      <c r="W19" s="54">
        <v>0.998</v>
      </c>
    </row>
    <row r="20" spans="1:31" x14ac:dyDescent="0.2">
      <c r="A20" s="36" t="s">
        <v>204</v>
      </c>
      <c r="B20" s="110">
        <v>-3.4180000000000001</v>
      </c>
      <c r="C20" s="110">
        <v>-3.4180000000000001</v>
      </c>
      <c r="D20" s="166">
        <v>-3.4180000000000001</v>
      </c>
      <c r="E20" s="166">
        <v>-3.4180000000000001</v>
      </c>
      <c r="F20" s="166">
        <v>-3.4180000000000001</v>
      </c>
      <c r="G20" s="166">
        <v>-3.4180000000000001</v>
      </c>
      <c r="I20" s="36" t="s">
        <v>314</v>
      </c>
      <c r="J20" s="110">
        <v>-3.3210000000000002</v>
      </c>
      <c r="K20" s="110">
        <v>-3.3210000000000002</v>
      </c>
      <c r="L20" s="110">
        <v>-3.3210000000000002</v>
      </c>
      <c r="M20" s="110">
        <v>-3.3210000000000002</v>
      </c>
      <c r="N20" s="110">
        <v>-3.3210000000000002</v>
      </c>
      <c r="O20" s="166">
        <v>-3.3210000000000002</v>
      </c>
      <c r="P20" s="1"/>
      <c r="Q20" s="36" t="s">
        <v>314</v>
      </c>
      <c r="R20" s="110">
        <v>-3.3410000000000002</v>
      </c>
      <c r="S20" s="110">
        <v>-3.3410000000000002</v>
      </c>
      <c r="T20" s="110">
        <v>-3.3410000000000002</v>
      </c>
      <c r="U20" s="110">
        <v>-3.3410000000000002</v>
      </c>
      <c r="V20" s="110">
        <v>-3.3410000000000002</v>
      </c>
      <c r="W20" s="166">
        <v>-3.3410000000000002</v>
      </c>
      <c r="Y20" s="1"/>
      <c r="Z20" s="1"/>
      <c r="AA20" s="1"/>
      <c r="AB20" s="1"/>
      <c r="AC20" s="1"/>
      <c r="AD20" s="1"/>
      <c r="AE20" s="1"/>
    </row>
    <row r="21" spans="1:31" x14ac:dyDescent="0.2">
      <c r="A21" s="36" t="s">
        <v>301</v>
      </c>
      <c r="B21" s="169">
        <v>28.679747009277342</v>
      </c>
      <c r="C21" s="169">
        <v>28.679747009277342</v>
      </c>
      <c r="D21" s="52">
        <v>28.679747009277342</v>
      </c>
      <c r="E21" s="52">
        <v>28.679747009277342</v>
      </c>
      <c r="F21" s="52">
        <v>28.679747009277342</v>
      </c>
      <c r="G21" s="52">
        <v>28.679747009277342</v>
      </c>
      <c r="I21" s="36" t="s">
        <v>301</v>
      </c>
      <c r="J21" s="169">
        <v>31.958979797363284</v>
      </c>
      <c r="K21" s="52">
        <v>31.958979797363284</v>
      </c>
      <c r="L21" s="52">
        <v>31.958979797363284</v>
      </c>
      <c r="M21" s="52">
        <v>31.958979797363284</v>
      </c>
      <c r="N21" s="52">
        <v>31.958979797363284</v>
      </c>
      <c r="O21" s="52">
        <v>31.958979797363284</v>
      </c>
      <c r="P21" s="1"/>
      <c r="Q21" s="36" t="s">
        <v>301</v>
      </c>
      <c r="R21" s="169">
        <v>32.255187416076659</v>
      </c>
      <c r="S21" s="52">
        <v>32.255187416076659</v>
      </c>
      <c r="T21" s="52">
        <v>32.255187416076659</v>
      </c>
      <c r="U21" s="52">
        <v>32.255187416076659</v>
      </c>
      <c r="V21" s="52">
        <v>32.255187416076659</v>
      </c>
      <c r="W21" s="52">
        <v>32.255187416076659</v>
      </c>
      <c r="Y21" s="1"/>
      <c r="Z21" s="1"/>
    </row>
    <row r="22" spans="1:31" x14ac:dyDescent="0.2">
      <c r="A22" s="37" t="s">
        <v>300</v>
      </c>
      <c r="B22" s="170">
        <v>0.96141166422672564</v>
      </c>
      <c r="C22" s="171">
        <v>0.96141166422672564</v>
      </c>
      <c r="D22" s="170">
        <v>0.96141166422672564</v>
      </c>
      <c r="E22" s="170">
        <v>0.96141166422672564</v>
      </c>
      <c r="F22" s="170">
        <v>0.96141166422672564</v>
      </c>
      <c r="G22" s="171">
        <v>0.96141166422672564</v>
      </c>
      <c r="I22" s="37" t="s">
        <v>300</v>
      </c>
      <c r="J22" s="170">
        <f t="shared" ref="J22:O22" si="6">10^(-1/J20)-1</f>
        <v>1.0003874547819853</v>
      </c>
      <c r="K22" s="170">
        <f t="shared" si="6"/>
        <v>1.0003874547819853</v>
      </c>
      <c r="L22" s="170">
        <f t="shared" si="6"/>
        <v>1.0003874547819853</v>
      </c>
      <c r="M22" s="170">
        <f t="shared" si="6"/>
        <v>1.0003874547819853</v>
      </c>
      <c r="N22" s="170">
        <f t="shared" si="6"/>
        <v>1.0003874547819853</v>
      </c>
      <c r="O22" s="171">
        <f t="shared" si="6"/>
        <v>1.0003874547819853</v>
      </c>
      <c r="P22" s="1"/>
      <c r="Q22" s="37" t="s">
        <v>300</v>
      </c>
      <c r="R22" s="170">
        <f t="shared" ref="R22:W22" si="7">10^(-1/R20)-1</f>
        <v>0.99210205444504362</v>
      </c>
      <c r="S22" s="170">
        <f t="shared" si="7"/>
        <v>0.99210205444504362</v>
      </c>
      <c r="T22" s="170">
        <f t="shared" si="7"/>
        <v>0.99210205444504362</v>
      </c>
      <c r="U22" s="170">
        <f t="shared" si="7"/>
        <v>0.99210205444504362</v>
      </c>
      <c r="V22" s="170">
        <f t="shared" si="7"/>
        <v>0.99210205444504362</v>
      </c>
      <c r="W22" s="171">
        <f t="shared" si="7"/>
        <v>0.99210205444504362</v>
      </c>
      <c r="Y22" s="1"/>
      <c r="Z22" s="1"/>
    </row>
    <row r="23" spans="1:31" x14ac:dyDescent="0.2">
      <c r="A23" s="50" t="s">
        <v>5</v>
      </c>
      <c r="B23" s="52">
        <v>1.2495097597249084E-2</v>
      </c>
      <c r="C23" s="52">
        <v>2.0327164537546215E-3</v>
      </c>
      <c r="D23" s="83">
        <v>2.6967535535950764E-2</v>
      </c>
      <c r="E23" s="52">
        <v>2.3137054995367697E-3</v>
      </c>
      <c r="F23" s="52">
        <v>1.6090791362823952E-2</v>
      </c>
      <c r="G23" s="52">
        <v>2.5438055922664838E-3</v>
      </c>
      <c r="I23" s="50" t="s">
        <v>5</v>
      </c>
      <c r="J23" s="53">
        <f t="shared" ref="J23:O23" si="8">J28/J25/1.44</f>
        <v>0.14423766754321946</v>
      </c>
      <c r="K23" s="53">
        <f t="shared" si="8"/>
        <v>2.2445367989393449E-3</v>
      </c>
      <c r="L23" s="53">
        <f t="shared" si="8"/>
        <v>0.19900295673123319</v>
      </c>
      <c r="M23" s="53">
        <f t="shared" si="8"/>
        <v>3.7465670973518442E-3</v>
      </c>
      <c r="N23" s="53">
        <f t="shared" si="8"/>
        <v>0.18410301255605346</v>
      </c>
      <c r="O23" s="53">
        <f t="shared" si="8"/>
        <v>1.8581458573247822E-3</v>
      </c>
      <c r="P23" s="1"/>
      <c r="Q23" s="50" t="s">
        <v>5</v>
      </c>
      <c r="R23" s="53">
        <f t="shared" ref="R23:W23" si="9">R28/R25/1.44</f>
        <v>3.8648267429404533E-2</v>
      </c>
      <c r="S23" s="53">
        <f t="shared" si="9"/>
        <v>1.3094560568092284E-3</v>
      </c>
      <c r="T23" s="53">
        <f t="shared" si="9"/>
        <v>4.4345815362362963E-2</v>
      </c>
      <c r="U23" s="53">
        <f t="shared" si="9"/>
        <v>2.3153655677108278E-3</v>
      </c>
      <c r="V23" s="53">
        <f t="shared" si="9"/>
        <v>4.4329957744920413E-2</v>
      </c>
      <c r="W23" s="53">
        <f t="shared" si="9"/>
        <v>4.0426454251092508E-3</v>
      </c>
      <c r="Y23" s="1"/>
      <c r="Z23" s="1"/>
    </row>
    <row r="24" spans="1:31" x14ac:dyDescent="0.2">
      <c r="A24" s="66" t="s">
        <v>302</v>
      </c>
      <c r="B24" s="88">
        <v>21.865694379434199</v>
      </c>
      <c r="C24" s="74">
        <v>21.865694379434199</v>
      </c>
      <c r="D24" s="74">
        <v>21.940188368251064</v>
      </c>
      <c r="E24" s="74">
        <v>21.940188368251064</v>
      </c>
      <c r="F24" s="74">
        <v>22.302054795144475</v>
      </c>
      <c r="G24" s="74">
        <v>22.302054795144475</v>
      </c>
      <c r="I24" s="66" t="s">
        <v>302</v>
      </c>
      <c r="J24" s="88">
        <v>25.057566650761025</v>
      </c>
      <c r="K24" s="74">
        <v>25.057566650761025</v>
      </c>
      <c r="L24" s="74">
        <v>25.485219539086213</v>
      </c>
      <c r="M24" s="74">
        <v>25.485219539086213</v>
      </c>
      <c r="N24" s="74">
        <v>25.188972902631875</v>
      </c>
      <c r="O24" s="74">
        <v>25.188972902631875</v>
      </c>
      <c r="P24" s="1"/>
      <c r="Q24" s="66" t="s">
        <v>302</v>
      </c>
      <c r="R24" s="88">
        <v>25.92408553633414</v>
      </c>
      <c r="S24" s="74">
        <v>25.92408553633414</v>
      </c>
      <c r="T24" s="74">
        <v>26.058830207834884</v>
      </c>
      <c r="U24" s="74">
        <v>26.058830207834884</v>
      </c>
      <c r="V24" s="74">
        <v>26.126719251985048</v>
      </c>
      <c r="W24" s="74">
        <v>26.126719251985048</v>
      </c>
    </row>
    <row r="25" spans="1:31" x14ac:dyDescent="0.2">
      <c r="A25" s="165" t="s">
        <v>209</v>
      </c>
      <c r="B25" s="169">
        <v>98.532360076904297</v>
      </c>
      <c r="C25" s="52">
        <v>98.532360076904297</v>
      </c>
      <c r="D25" s="52">
        <v>93.709640502929688</v>
      </c>
      <c r="E25" s="52">
        <v>93.709640502929688</v>
      </c>
      <c r="F25" s="52">
        <v>73.436752319335938</v>
      </c>
      <c r="G25" s="52">
        <v>73.436752319335938</v>
      </c>
      <c r="I25" s="165" t="s">
        <v>209</v>
      </c>
      <c r="J25" s="169">
        <v>119.70518493652344</v>
      </c>
      <c r="K25" s="52">
        <v>119.70518493652344</v>
      </c>
      <c r="L25" s="52">
        <v>88.989883422851562</v>
      </c>
      <c r="M25" s="52">
        <v>88.989883422851562</v>
      </c>
      <c r="N25" s="52">
        <v>109.281005859375</v>
      </c>
      <c r="O25" s="52">
        <v>109.281005859375</v>
      </c>
      <c r="P25" s="1"/>
      <c r="Q25" s="165" t="s">
        <v>209</v>
      </c>
      <c r="R25" s="169">
        <v>78.518524169921875</v>
      </c>
      <c r="S25" s="52">
        <v>78.518524169921875</v>
      </c>
      <c r="T25" s="52">
        <v>71.55524730682373</v>
      </c>
      <c r="U25" s="52">
        <v>71.55524730682373</v>
      </c>
      <c r="V25" s="52">
        <v>68.284401893615723</v>
      </c>
      <c r="W25" s="52">
        <v>68.284401893615723</v>
      </c>
    </row>
    <row r="26" spans="1:31" x14ac:dyDescent="0.2">
      <c r="A26" s="165" t="s">
        <v>304</v>
      </c>
      <c r="B26" s="169">
        <v>0.88212478160858154</v>
      </c>
      <c r="C26" s="52">
        <v>0.88212478160858154</v>
      </c>
      <c r="D26" s="52">
        <v>3.2751216888427734</v>
      </c>
      <c r="E26" s="52">
        <v>3.2751216888427734</v>
      </c>
      <c r="F26" s="52">
        <v>1.4507147073745728</v>
      </c>
      <c r="G26" s="52">
        <v>1.4507147073745728</v>
      </c>
      <c r="H26" s="1"/>
      <c r="I26" s="165" t="s">
        <v>304</v>
      </c>
      <c r="J26" s="169">
        <v>12.646093368530273</v>
      </c>
      <c r="K26" s="52">
        <v>12.646093368530273</v>
      </c>
      <c r="L26" s="52">
        <v>1.3310527801513672</v>
      </c>
      <c r="M26" s="52">
        <v>1.3310527801513672</v>
      </c>
      <c r="N26" s="52">
        <v>5.4221429824829102</v>
      </c>
      <c r="O26" s="52">
        <v>5.4221429824829102</v>
      </c>
      <c r="P26" s="1"/>
      <c r="Q26" s="165" t="s">
        <v>304</v>
      </c>
      <c r="R26" s="169">
        <v>1.5995503962039948</v>
      </c>
      <c r="S26" s="52">
        <v>1.5995503962039948</v>
      </c>
      <c r="T26" s="52">
        <v>5.5587714910507202</v>
      </c>
      <c r="U26" s="52">
        <v>5.5587714910507202</v>
      </c>
      <c r="V26" s="52">
        <v>0.38256525993347168</v>
      </c>
      <c r="W26" s="52">
        <v>0.38256525993347168</v>
      </c>
    </row>
    <row r="27" spans="1:31" x14ac:dyDescent="0.2">
      <c r="A27" s="168" t="s">
        <v>303</v>
      </c>
      <c r="B27" s="184">
        <v>27.829755248586068</v>
      </c>
      <c r="C27" s="75">
        <v>30.525404870287993</v>
      </c>
      <c r="D27" s="75">
        <v>26.762289944654952</v>
      </c>
      <c r="E27" s="75">
        <v>30.407700356677097</v>
      </c>
      <c r="F27" s="75">
        <v>27.890690231300066</v>
      </c>
      <c r="G27" s="75">
        <v>30.628827766347381</v>
      </c>
      <c r="H27" s="12"/>
      <c r="I27" s="168" t="s">
        <v>303</v>
      </c>
      <c r="J27" s="184">
        <v>27.324344482276896</v>
      </c>
      <c r="K27" s="75">
        <v>33.328552944158304</v>
      </c>
      <c r="L27" s="75">
        <v>27.287785206744331</v>
      </c>
      <c r="M27" s="75">
        <v>33.017260800209961</v>
      </c>
      <c r="N27" s="75">
        <v>27.103783833730382</v>
      </c>
      <c r="O27" s="75">
        <v>33.732437045777345</v>
      </c>
      <c r="P27" s="1"/>
      <c r="Q27" s="168" t="s">
        <v>303</v>
      </c>
      <c r="R27" s="184">
        <v>30.115395021283252</v>
      </c>
      <c r="S27" s="75">
        <v>35.026795657131345</v>
      </c>
      <c r="T27" s="75">
        <v>30.050606436659542</v>
      </c>
      <c r="U27" s="75">
        <v>34.334547136642939</v>
      </c>
      <c r="V27" s="75">
        <v>30.119014428687453</v>
      </c>
      <c r="W27" s="75">
        <v>33.593760223798526</v>
      </c>
    </row>
    <row r="28" spans="1:31" x14ac:dyDescent="0.2">
      <c r="A28" s="165" t="s">
        <v>206</v>
      </c>
      <c r="B28" s="169">
        <v>1.7728868961334201</v>
      </c>
      <c r="C28" s="52">
        <v>0.28841522336006165</v>
      </c>
      <c r="D28" s="52">
        <v>3.6390500068664551</v>
      </c>
      <c r="E28" s="52">
        <v>0.31221577525138855</v>
      </c>
      <c r="F28" s="52">
        <v>1.7015838623046899</v>
      </c>
      <c r="G28" s="52">
        <v>0.2690047025680542</v>
      </c>
      <c r="H28" s="58"/>
      <c r="I28" s="165" t="s">
        <v>315</v>
      </c>
      <c r="J28" s="169">
        <v>24.863035202026367</v>
      </c>
      <c r="K28" s="52">
        <v>0.3869030773639679</v>
      </c>
      <c r="L28" s="52">
        <v>25.501319885253906</v>
      </c>
      <c r="M28" s="52">
        <v>0.48010545969009399</v>
      </c>
      <c r="N28" s="52">
        <v>28.971305847168001</v>
      </c>
      <c r="O28" s="52">
        <v>0.29240646958351135</v>
      </c>
      <c r="P28" s="1"/>
      <c r="Q28" s="165" t="s">
        <v>315</v>
      </c>
      <c r="R28" s="169">
        <v>4.3698310852050781</v>
      </c>
      <c r="S28" s="52">
        <v>0.14805584214627743</v>
      </c>
      <c r="T28" s="52">
        <v>4.5693731307983398</v>
      </c>
      <c r="U28" s="52">
        <v>0.23857424035668373</v>
      </c>
      <c r="V28" s="52">
        <v>4.358944296836853</v>
      </c>
      <c r="W28" s="52">
        <v>0.39751145988702774</v>
      </c>
    </row>
    <row r="29" spans="1:31" x14ac:dyDescent="0.2">
      <c r="A29" s="47" t="s">
        <v>293</v>
      </c>
      <c r="B29" s="89">
        <v>0.29957237839698792</v>
      </c>
      <c r="C29" s="53">
        <v>1.4474702998995781E-2</v>
      </c>
      <c r="D29" s="53">
        <v>1.7276499420404434E-2</v>
      </c>
      <c r="E29" s="53">
        <v>7.3182351887226105E-2</v>
      </c>
      <c r="F29" s="53">
        <v>0.21601186692714691</v>
      </c>
      <c r="G29" s="53">
        <v>0.1036781519651413</v>
      </c>
      <c r="H29" s="59"/>
      <c r="I29" s="47" t="s">
        <v>293</v>
      </c>
      <c r="J29" s="89">
        <v>3.8892438411712646</v>
      </c>
      <c r="K29" s="53">
        <v>8.2172825932502747E-2</v>
      </c>
      <c r="L29" s="53">
        <v>3.4701881408691406</v>
      </c>
      <c r="M29" s="53">
        <v>0.1674957275390625</v>
      </c>
      <c r="N29" s="53">
        <v>2.6360635757446289</v>
      </c>
      <c r="O29" s="53">
        <v>0.15755903720855713</v>
      </c>
      <c r="P29" s="1"/>
      <c r="Q29" s="47" t="s">
        <v>293</v>
      </c>
      <c r="R29" s="89">
        <v>1.156519427895546</v>
      </c>
      <c r="S29" s="53">
        <v>6.8761724978685379E-2</v>
      </c>
      <c r="T29" s="53">
        <v>0.19093597307801247</v>
      </c>
      <c r="U29" s="53">
        <v>2.6727686054073274E-3</v>
      </c>
      <c r="V29" s="53">
        <v>0.17282040789723396</v>
      </c>
      <c r="W29" s="53">
        <v>0.13279200531542301</v>
      </c>
    </row>
    <row r="30" spans="1:31" x14ac:dyDescent="0.2">
      <c r="A30" s="1"/>
      <c r="B30" s="1"/>
      <c r="C30" s="1"/>
      <c r="D30" s="1"/>
      <c r="E30" s="1"/>
      <c r="F30" s="1"/>
      <c r="G30" s="1"/>
      <c r="I30" s="1"/>
      <c r="J30" s="1"/>
      <c r="K30" s="1"/>
      <c r="L30" s="1"/>
      <c r="M30" s="1"/>
      <c r="N30" s="1"/>
      <c r="O30" s="1"/>
      <c r="Q30" s="1"/>
      <c r="R30" s="1"/>
      <c r="S30" s="1"/>
      <c r="T30" s="1"/>
      <c r="U30" s="1"/>
      <c r="V30" s="1"/>
      <c r="W30" s="1"/>
    </row>
    <row r="31" spans="1:31" x14ac:dyDescent="0.2">
      <c r="A31" s="194" t="s">
        <v>6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  <c r="I31" s="194" t="s">
        <v>6</v>
      </c>
      <c r="J31" s="192" t="s">
        <v>277</v>
      </c>
      <c r="K31" s="193"/>
      <c r="L31" s="192" t="s">
        <v>278</v>
      </c>
      <c r="M31" s="193"/>
      <c r="N31" s="192" t="s">
        <v>279</v>
      </c>
      <c r="O31" s="193"/>
      <c r="P31" s="1"/>
      <c r="Q31" s="194" t="s">
        <v>6</v>
      </c>
      <c r="R31" s="192" t="s">
        <v>277</v>
      </c>
      <c r="S31" s="193"/>
      <c r="T31" s="192" t="s">
        <v>278</v>
      </c>
      <c r="U31" s="193"/>
      <c r="V31" s="192" t="s">
        <v>279</v>
      </c>
      <c r="W31" s="193"/>
    </row>
    <row r="32" spans="1:31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  <c r="I32" s="195"/>
      <c r="J32" s="13" t="s">
        <v>228</v>
      </c>
      <c r="K32" s="56" t="s">
        <v>4</v>
      </c>
      <c r="L32" s="13" t="s">
        <v>228</v>
      </c>
      <c r="M32" s="56" t="s">
        <v>4</v>
      </c>
      <c r="N32" s="13" t="s">
        <v>228</v>
      </c>
      <c r="O32" s="56" t="s">
        <v>4</v>
      </c>
      <c r="P32" s="1"/>
      <c r="Q32" s="195"/>
      <c r="R32" s="13" t="s">
        <v>228</v>
      </c>
      <c r="S32" s="56" t="s">
        <v>4</v>
      </c>
      <c r="T32" s="13" t="s">
        <v>228</v>
      </c>
      <c r="U32" s="56" t="s">
        <v>4</v>
      </c>
      <c r="V32" s="13" t="s">
        <v>228</v>
      </c>
      <c r="W32" s="56" t="s">
        <v>4</v>
      </c>
    </row>
    <row r="33" spans="1:23" x14ac:dyDescent="0.2">
      <c r="A33" s="46" t="s">
        <v>313</v>
      </c>
      <c r="B33" s="67">
        <v>1</v>
      </c>
      <c r="C33" s="54">
        <v>1</v>
      </c>
      <c r="D33" s="54">
        <v>0.999</v>
      </c>
      <c r="E33" s="54">
        <v>0.999</v>
      </c>
      <c r="F33" s="54">
        <v>1</v>
      </c>
      <c r="G33" s="54">
        <v>1</v>
      </c>
      <c r="I33" s="46" t="s">
        <v>313</v>
      </c>
      <c r="J33" s="67">
        <v>0.997</v>
      </c>
      <c r="K33" s="54">
        <v>0.997</v>
      </c>
      <c r="L33" s="54">
        <v>0.997</v>
      </c>
      <c r="M33" s="54">
        <v>0.997</v>
      </c>
      <c r="N33" s="54">
        <v>0.997</v>
      </c>
      <c r="O33" s="54">
        <v>0.997</v>
      </c>
      <c r="P33" s="1"/>
      <c r="Q33" s="46" t="s">
        <v>313</v>
      </c>
      <c r="R33" s="67">
        <v>0.97899999999999998</v>
      </c>
      <c r="S33" s="54">
        <v>0.97899999999999998</v>
      </c>
      <c r="T33" s="54">
        <v>0.996</v>
      </c>
      <c r="U33" s="54">
        <v>0.996</v>
      </c>
      <c r="V33" s="54">
        <v>0.98899999999999999</v>
      </c>
      <c r="W33" s="54">
        <v>0.98899999999999999</v>
      </c>
    </row>
    <row r="34" spans="1:23" x14ac:dyDescent="0.2">
      <c r="A34" s="36" t="s">
        <v>314</v>
      </c>
      <c r="B34" s="110">
        <v>-3.5550000000000002</v>
      </c>
      <c r="C34" s="166">
        <v>-3.5550000000000002</v>
      </c>
      <c r="D34" s="166">
        <v>-3.6</v>
      </c>
      <c r="E34" s="166">
        <v>-3.6</v>
      </c>
      <c r="F34" s="166">
        <v>-3.4169999999999998</v>
      </c>
      <c r="G34" s="166">
        <v>-3.4169999999999998</v>
      </c>
      <c r="I34" s="36" t="s">
        <v>314</v>
      </c>
      <c r="J34" s="110">
        <v>-3.3140000000000001</v>
      </c>
      <c r="K34" s="110">
        <v>-3.3140000000000001</v>
      </c>
      <c r="L34" s="110">
        <v>-3.3140000000000001</v>
      </c>
      <c r="M34" s="110">
        <v>-3.3140000000000001</v>
      </c>
      <c r="N34" s="110">
        <v>-3.3140000000000001</v>
      </c>
      <c r="O34" s="166">
        <v>-3.3140000000000001</v>
      </c>
      <c r="P34" s="1"/>
      <c r="Q34" s="36" t="s">
        <v>314</v>
      </c>
      <c r="R34" s="110">
        <v>-3.4420000000000002</v>
      </c>
      <c r="S34" s="110">
        <v>-3.4420000000000002</v>
      </c>
      <c r="T34" s="110">
        <v>-3.4929999999999999</v>
      </c>
      <c r="U34" s="110">
        <v>-3.4929999999999999</v>
      </c>
      <c r="V34" s="110">
        <v>-3.2290000000000001</v>
      </c>
      <c r="W34" s="166">
        <v>-3.2290000000000001</v>
      </c>
    </row>
    <row r="35" spans="1:23" x14ac:dyDescent="0.2">
      <c r="A35" s="36" t="s">
        <v>301</v>
      </c>
      <c r="B35" s="169">
        <v>29.019823265075683</v>
      </c>
      <c r="C35" s="169">
        <v>29.019823265075683</v>
      </c>
      <c r="D35" s="52">
        <v>29.193071365356445</v>
      </c>
      <c r="E35" s="52">
        <v>29.193071365356445</v>
      </c>
      <c r="F35" s="52">
        <v>27.658033943176271</v>
      </c>
      <c r="G35" s="52">
        <v>27.658033943176271</v>
      </c>
      <c r="I35" s="36" t="s">
        <v>301</v>
      </c>
      <c r="J35" s="169">
        <v>32.534946632385257</v>
      </c>
      <c r="K35" s="52">
        <v>32.534946632385257</v>
      </c>
      <c r="L35" s="52">
        <v>32.534946632385257</v>
      </c>
      <c r="M35" s="52">
        <v>32.534946632385257</v>
      </c>
      <c r="N35" s="52">
        <v>32.534946632385257</v>
      </c>
      <c r="O35" s="52">
        <v>32.534946632385257</v>
      </c>
      <c r="P35" s="1"/>
      <c r="Q35" s="36" t="s">
        <v>301</v>
      </c>
      <c r="R35" s="169">
        <v>32.601103782653809</v>
      </c>
      <c r="S35" s="52">
        <v>32.601103782653809</v>
      </c>
      <c r="T35" s="52">
        <v>32.671944236755373</v>
      </c>
      <c r="U35" s="52">
        <v>32.671944236755373</v>
      </c>
      <c r="V35" s="52">
        <v>28.608221626281736</v>
      </c>
      <c r="W35" s="52">
        <v>28.608221626281736</v>
      </c>
    </row>
    <row r="36" spans="1:23" x14ac:dyDescent="0.2">
      <c r="A36" s="37" t="s">
        <v>300</v>
      </c>
      <c r="B36" s="170">
        <f>10^(-1/B34)-1</f>
        <v>0.91114638014342586</v>
      </c>
      <c r="C36" s="171">
        <f t="shared" ref="C36:G36" si="10">10^(-1/C34)-1</f>
        <v>0.91114638014342586</v>
      </c>
      <c r="D36" s="170">
        <f t="shared" si="10"/>
        <v>0.89573565240637598</v>
      </c>
      <c r="E36" s="170">
        <f t="shared" si="10"/>
        <v>0.89573565240637598</v>
      </c>
      <c r="F36" s="170">
        <f t="shared" si="10"/>
        <v>0.96179839632248743</v>
      </c>
      <c r="G36" s="171">
        <f t="shared" si="10"/>
        <v>0.96179839632248743</v>
      </c>
      <c r="I36" s="37" t="s">
        <v>300</v>
      </c>
      <c r="J36" s="170">
        <f>10^(-1/J34)-1</f>
        <v>1.0033191885170112</v>
      </c>
      <c r="K36" s="170">
        <f t="shared" ref="K36:O36" si="11">10^(-1/K34)-1</f>
        <v>1.0033191885170112</v>
      </c>
      <c r="L36" s="170">
        <f t="shared" si="11"/>
        <v>1.0033191885170112</v>
      </c>
      <c r="M36" s="170">
        <f t="shared" si="11"/>
        <v>1.0033191885170112</v>
      </c>
      <c r="N36" s="170">
        <f t="shared" si="11"/>
        <v>1.0033191885170112</v>
      </c>
      <c r="O36" s="171">
        <f t="shared" si="11"/>
        <v>1.0033191885170112</v>
      </c>
      <c r="P36" s="1"/>
      <c r="Q36" s="37" t="s">
        <v>300</v>
      </c>
      <c r="R36" s="170">
        <f>10^(-1/R34)-1</f>
        <v>0.9522200209064966</v>
      </c>
      <c r="S36" s="170">
        <f t="shared" ref="S36:W36" si="12">10^(-1/S34)-1</f>
        <v>0.9522200209064966</v>
      </c>
      <c r="T36" s="170">
        <f t="shared" si="12"/>
        <v>0.93324483889413701</v>
      </c>
      <c r="U36" s="170">
        <f t="shared" si="12"/>
        <v>0.93324483889413701</v>
      </c>
      <c r="V36" s="170">
        <f t="shared" si="12"/>
        <v>1.0402970589104128</v>
      </c>
      <c r="W36" s="171">
        <f t="shared" si="12"/>
        <v>1.0402970589104128</v>
      </c>
    </row>
    <row r="37" spans="1:23" x14ac:dyDescent="0.2">
      <c r="A37" s="50" t="s">
        <v>5</v>
      </c>
      <c r="B37" s="53">
        <f t="shared" ref="B37:G37" si="13">B42/B39/1.44</f>
        <v>6.974891184539618E-2</v>
      </c>
      <c r="C37" s="53">
        <f t="shared" si="13"/>
        <v>9.0856906902783089E-3</v>
      </c>
      <c r="D37" s="53">
        <f t="shared" si="13"/>
        <v>7.7879425462177271E-2</v>
      </c>
      <c r="E37" s="53">
        <f t="shared" si="13"/>
        <v>9.2265959554870876E-3</v>
      </c>
      <c r="F37" s="53">
        <f t="shared" si="13"/>
        <v>0.10343373581903476</v>
      </c>
      <c r="G37" s="53">
        <f t="shared" si="13"/>
        <v>2.0488020815234251E-2</v>
      </c>
      <c r="I37" s="50" t="s">
        <v>5</v>
      </c>
      <c r="J37" s="53">
        <f t="shared" ref="J37:O37" si="14">J42/J39/1.44</f>
        <v>0.16523548694567441</v>
      </c>
      <c r="K37" s="53">
        <f t="shared" si="14"/>
        <v>1.7750347572800772E-3</v>
      </c>
      <c r="L37" s="53">
        <f t="shared" si="14"/>
        <v>0.16886659207810398</v>
      </c>
      <c r="M37" s="53">
        <f t="shared" si="14"/>
        <v>3.326688085014681E-3</v>
      </c>
      <c r="N37" s="53">
        <f t="shared" si="14"/>
        <v>0.24600294267559827</v>
      </c>
      <c r="O37" s="53">
        <f t="shared" si="14"/>
        <v>2.2219066004815894E-3</v>
      </c>
      <c r="P37" s="1"/>
      <c r="Q37" s="50" t="s">
        <v>5</v>
      </c>
      <c r="R37" s="53">
        <f t="shared" ref="R37:W37" si="15">R42/R39/1.44</f>
        <v>3.6030210939605282E-2</v>
      </c>
      <c r="S37" s="53">
        <f t="shared" si="15"/>
        <v>7.9613029332219407E-3</v>
      </c>
      <c r="T37" s="53">
        <f t="shared" si="15"/>
        <v>4.7068158244789111E-2</v>
      </c>
      <c r="U37" s="53">
        <f t="shared" si="15"/>
        <v>6.2382307698698953E-3</v>
      </c>
      <c r="V37" s="53">
        <f t="shared" si="15"/>
        <v>5.4345380178131772E-2</v>
      </c>
      <c r="W37" s="53">
        <f t="shared" si="15"/>
        <v>1.536742720216856E-3</v>
      </c>
    </row>
    <row r="38" spans="1:23" x14ac:dyDescent="0.2">
      <c r="A38" s="66" t="s">
        <v>302</v>
      </c>
      <c r="B38" s="88">
        <v>22.510238636189722</v>
      </c>
      <c r="C38" s="74">
        <v>22.510238636189722</v>
      </c>
      <c r="D38" s="74">
        <v>22.915325771949085</v>
      </c>
      <c r="E38" s="74">
        <v>22.915325771949085</v>
      </c>
      <c r="F38" s="74">
        <v>21.629654931823733</v>
      </c>
      <c r="G38" s="74">
        <v>21.629654931823733</v>
      </c>
      <c r="I38" s="66" t="s">
        <v>302</v>
      </c>
      <c r="J38" s="88">
        <v>25.964175868204769</v>
      </c>
      <c r="K38" s="74">
        <v>25.964175868204769</v>
      </c>
      <c r="L38" s="74">
        <v>26.95454309654793</v>
      </c>
      <c r="M38" s="74">
        <v>26.95454309654793</v>
      </c>
      <c r="N38" s="74">
        <v>26.034411596494511</v>
      </c>
      <c r="O38" s="74">
        <v>26.034411596494511</v>
      </c>
      <c r="P38" s="1"/>
      <c r="Q38" s="66" t="s">
        <v>302</v>
      </c>
      <c r="R38" s="88">
        <v>26.066799241233287</v>
      </c>
      <c r="S38" s="74">
        <v>26.066799241233287</v>
      </c>
      <c r="T38" s="74">
        <v>26.637135287706521</v>
      </c>
      <c r="U38" s="74">
        <v>26.637135287706521</v>
      </c>
      <c r="V38" s="74">
        <v>22.821201770340338</v>
      </c>
      <c r="W38" s="74">
        <v>22.821201770340338</v>
      </c>
    </row>
    <row r="39" spans="1:23" x14ac:dyDescent="0.2">
      <c r="A39" s="165" t="s">
        <v>209</v>
      </c>
      <c r="B39" s="169">
        <v>67.780815124511719</v>
      </c>
      <c r="C39" s="52">
        <v>67.780815124511719</v>
      </c>
      <c r="D39" s="52">
        <v>55.439361572265625</v>
      </c>
      <c r="E39" s="52">
        <v>55.439361572265625</v>
      </c>
      <c r="F39" s="52">
        <v>58.107406616210938</v>
      </c>
      <c r="G39" s="52">
        <v>58.107406616210938</v>
      </c>
      <c r="I39" s="165" t="s">
        <v>209</v>
      </c>
      <c r="J39" s="169">
        <v>96.101699829101562</v>
      </c>
      <c r="K39" s="52">
        <v>96.101699829101562</v>
      </c>
      <c r="L39" s="52">
        <v>48.293380737304688</v>
      </c>
      <c r="M39" s="52">
        <v>48.293380737304688</v>
      </c>
      <c r="N39" s="52">
        <v>91.524513244628906</v>
      </c>
      <c r="O39" s="52">
        <v>91.524513244628906</v>
      </c>
      <c r="P39" s="1"/>
      <c r="Q39" s="165" t="s">
        <v>209</v>
      </c>
      <c r="R39" s="169">
        <v>79.141342163085938</v>
      </c>
      <c r="S39" s="52">
        <v>79.141342163085938</v>
      </c>
      <c r="T39" s="52">
        <v>53.417861938476562</v>
      </c>
      <c r="U39" s="52">
        <v>53.417861938476562</v>
      </c>
      <c r="V39" s="52">
        <v>61.972908020019531</v>
      </c>
      <c r="W39" s="52">
        <v>61.972908020019531</v>
      </c>
    </row>
    <row r="40" spans="1:23" x14ac:dyDescent="0.2">
      <c r="A40" s="165" t="s">
        <v>304</v>
      </c>
      <c r="B40" s="169">
        <v>0.82527440786361694</v>
      </c>
      <c r="C40" s="52">
        <v>0.82527440786361694</v>
      </c>
      <c r="D40" s="52">
        <v>1.3630763292312622</v>
      </c>
      <c r="E40" s="52">
        <v>1.3630763292312622</v>
      </c>
      <c r="F40" s="52">
        <v>0.62184739112854004</v>
      </c>
      <c r="G40" s="52">
        <v>0.62184739112854004</v>
      </c>
      <c r="I40" s="165" t="s">
        <v>304</v>
      </c>
      <c r="J40" s="169">
        <v>1.0331629514694214</v>
      </c>
      <c r="K40" s="52">
        <v>1.0331629514694214</v>
      </c>
      <c r="L40" s="52">
        <v>0.8320421576499939</v>
      </c>
      <c r="M40" s="52">
        <v>0.8320421576499939</v>
      </c>
      <c r="N40" s="52">
        <v>3.8338446617126465</v>
      </c>
      <c r="O40" s="52">
        <v>3.8338446617126465</v>
      </c>
      <c r="P40" s="1"/>
      <c r="Q40" s="165" t="s">
        <v>304</v>
      </c>
      <c r="R40" s="169">
        <v>9.8827280104160309E-2</v>
      </c>
      <c r="S40" s="52">
        <v>9.8827280104160309E-2</v>
      </c>
      <c r="T40" s="52">
        <v>1.5248878002166748</v>
      </c>
      <c r="U40" s="52">
        <v>1.5248878002166748</v>
      </c>
      <c r="V40" s="52">
        <v>5.1085782051086426</v>
      </c>
      <c r="W40" s="52">
        <v>5.1085782051086426</v>
      </c>
    </row>
    <row r="41" spans="1:23" x14ac:dyDescent="0.2">
      <c r="A41" s="168" t="s">
        <v>303</v>
      </c>
      <c r="B41" s="184">
        <v>26.058484389824294</v>
      </c>
      <c r="C41" s="75">
        <v>29.20529747244116</v>
      </c>
      <c r="D41" s="75">
        <v>26.336098940183906</v>
      </c>
      <c r="E41" s="75">
        <v>29.671071390638527</v>
      </c>
      <c r="F41" s="75">
        <v>24.455429521987138</v>
      </c>
      <c r="G41" s="75">
        <v>26.8581347734705</v>
      </c>
      <c r="I41" s="168" t="s">
        <v>303</v>
      </c>
      <c r="J41" s="184">
        <v>28.030568151542276</v>
      </c>
      <c r="K41" s="75">
        <v>34.555491030476219</v>
      </c>
      <c r="L41" s="75">
        <v>28.989649847007964</v>
      </c>
      <c r="M41" s="75">
        <v>34.641781755636309</v>
      </c>
      <c r="N41" s="75">
        <v>27.528022136383779</v>
      </c>
      <c r="O41" s="75">
        <v>34.302548999497638</v>
      </c>
      <c r="P41" s="1"/>
      <c r="Q41" s="168" t="s">
        <v>303</v>
      </c>
      <c r="R41" s="184">
        <v>30.489668401609244</v>
      </c>
      <c r="S41" s="75">
        <v>32.746528101046508</v>
      </c>
      <c r="T41" s="75">
        <v>30.720138976111425</v>
      </c>
      <c r="U41" s="75">
        <v>33.785825505108036</v>
      </c>
      <c r="V41" s="75">
        <v>26.394009147064832</v>
      </c>
      <c r="W41" s="75">
        <v>31.394314123262106</v>
      </c>
    </row>
    <row r="42" spans="1:23" x14ac:dyDescent="0.2">
      <c r="A42" s="165" t="s">
        <v>315</v>
      </c>
      <c r="B42" s="169">
        <v>6.8077988624572754</v>
      </c>
      <c r="C42" s="52">
        <v>0.88680315017700195</v>
      </c>
      <c r="D42" s="52">
        <v>6.2173233032226562</v>
      </c>
      <c r="E42" s="52">
        <v>0.7365838885307312</v>
      </c>
      <c r="F42" s="52">
        <v>8.6547832489013672</v>
      </c>
      <c r="G42" s="52">
        <v>1.7143282890319824</v>
      </c>
      <c r="I42" s="165" t="s">
        <v>315</v>
      </c>
      <c r="J42" s="169">
        <v>22.866352081298828</v>
      </c>
      <c r="K42" s="52">
        <v>0.24564075469970703</v>
      </c>
      <c r="L42" s="52">
        <v>11.743399620056152</v>
      </c>
      <c r="M42" s="52">
        <v>0.23134610056877136</v>
      </c>
      <c r="N42" s="52">
        <v>32.422031402587891</v>
      </c>
      <c r="O42" s="52">
        <v>0.29283684492111206</v>
      </c>
      <c r="P42" s="1"/>
      <c r="Q42" s="165" t="s">
        <v>315</v>
      </c>
      <c r="R42" s="169">
        <v>4.1061301231384277</v>
      </c>
      <c r="S42" s="52">
        <v>0.90729820728302002</v>
      </c>
      <c r="T42" s="52">
        <v>3.6205637454986572</v>
      </c>
      <c r="U42" s="52">
        <v>0.47985544800758362</v>
      </c>
      <c r="V42" s="52">
        <v>4.8498353958129883</v>
      </c>
      <c r="W42" s="52">
        <v>0.13714043796062469</v>
      </c>
    </row>
    <row r="43" spans="1:23" x14ac:dyDescent="0.2">
      <c r="A43" s="47" t="s">
        <v>293</v>
      </c>
      <c r="B43" s="89">
        <v>0.79870098829269409</v>
      </c>
      <c r="C43" s="53">
        <v>5.4555725306272507E-2</v>
      </c>
      <c r="D43" s="53">
        <v>4.8724792897701263E-2</v>
      </c>
      <c r="E43" s="53">
        <v>0.158347487449646</v>
      </c>
      <c r="F43" s="53">
        <v>1.0649929046630859</v>
      </c>
      <c r="G43" s="53">
        <v>0.47413316369056702</v>
      </c>
      <c r="I43" s="47" t="s">
        <v>293</v>
      </c>
      <c r="J43" s="89">
        <v>0.74384939670562744</v>
      </c>
      <c r="K43" s="53">
        <v>3.1059013679623604E-2</v>
      </c>
      <c r="L43" s="53">
        <v>2.2928857803344727</v>
      </c>
      <c r="M43" s="53">
        <v>0.11196958273649216</v>
      </c>
      <c r="N43" s="53">
        <v>3.3225674629211426</v>
      </c>
      <c r="O43" s="53">
        <v>0.20568586885929108</v>
      </c>
      <c r="P43" s="1"/>
      <c r="Q43" s="47" t="s">
        <v>293</v>
      </c>
      <c r="R43" s="89">
        <v>0.85031837224960327</v>
      </c>
      <c r="S43" s="53">
        <v>0.19049839675426483</v>
      </c>
      <c r="T43" s="53">
        <v>1.3647110462188721</v>
      </c>
      <c r="U43" s="53">
        <v>0.52582633495330811</v>
      </c>
      <c r="V43" s="53">
        <v>0.49285042285919189</v>
      </c>
      <c r="W43" s="53">
        <v>0.13559211790561676</v>
      </c>
    </row>
    <row r="44" spans="1:23" x14ac:dyDescent="0.2">
      <c r="A44" s="1"/>
      <c r="B44" s="1"/>
      <c r="C44" s="1"/>
      <c r="D44" s="1"/>
      <c r="E44" s="1"/>
      <c r="F44" s="1"/>
      <c r="G44" s="1"/>
      <c r="I44" s="1"/>
      <c r="J44" s="1"/>
      <c r="K44" s="1"/>
      <c r="L44" s="1"/>
      <c r="M44" s="1"/>
      <c r="N44" s="1"/>
      <c r="O44" s="1"/>
      <c r="Q44" s="1"/>
      <c r="R44" s="1"/>
      <c r="S44" s="1"/>
      <c r="T44" s="1"/>
      <c r="U44" s="1"/>
      <c r="V44" s="1"/>
      <c r="W44" s="1"/>
    </row>
    <row r="45" spans="1:23" x14ac:dyDescent="0.2">
      <c r="A45" s="194" t="s">
        <v>75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I45" s="194" t="s">
        <v>75</v>
      </c>
      <c r="J45" s="192" t="s">
        <v>277</v>
      </c>
      <c r="K45" s="193"/>
      <c r="L45" s="192" t="s">
        <v>278</v>
      </c>
      <c r="M45" s="193"/>
      <c r="N45" s="192" t="s">
        <v>279</v>
      </c>
      <c r="O45" s="193"/>
      <c r="P45" s="1"/>
      <c r="Q45" s="194" t="s">
        <v>75</v>
      </c>
      <c r="R45" s="192" t="s">
        <v>277</v>
      </c>
      <c r="S45" s="193"/>
      <c r="T45" s="192" t="s">
        <v>278</v>
      </c>
      <c r="U45" s="193"/>
      <c r="V45" s="192" t="s">
        <v>279</v>
      </c>
      <c r="W45" s="193"/>
    </row>
    <row r="46" spans="1:23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I46" s="195"/>
      <c r="J46" s="13" t="s">
        <v>228</v>
      </c>
      <c r="K46" s="56" t="s">
        <v>4</v>
      </c>
      <c r="L46" s="13" t="s">
        <v>228</v>
      </c>
      <c r="M46" s="56" t="s">
        <v>4</v>
      </c>
      <c r="N46" s="13" t="s">
        <v>228</v>
      </c>
      <c r="O46" s="56" t="s">
        <v>4</v>
      </c>
      <c r="P46" s="1"/>
      <c r="Q46" s="195"/>
      <c r="R46" s="13" t="s">
        <v>228</v>
      </c>
      <c r="S46" s="56" t="s">
        <v>4</v>
      </c>
      <c r="T46" s="13" t="s">
        <v>228</v>
      </c>
      <c r="U46" s="56" t="s">
        <v>4</v>
      </c>
      <c r="V46" s="13" t="s">
        <v>228</v>
      </c>
      <c r="W46" s="56" t="s">
        <v>4</v>
      </c>
    </row>
    <row r="47" spans="1:23" x14ac:dyDescent="0.2">
      <c r="A47" s="46" t="s">
        <v>205</v>
      </c>
      <c r="B47" s="67">
        <v>0.998</v>
      </c>
      <c r="C47" s="54">
        <v>0.998</v>
      </c>
      <c r="D47" s="54">
        <v>0.998</v>
      </c>
      <c r="E47" s="54">
        <v>0.998</v>
      </c>
      <c r="F47" s="54">
        <v>0.998</v>
      </c>
      <c r="G47" s="54">
        <v>0.998</v>
      </c>
      <c r="I47" s="46" t="s">
        <v>313</v>
      </c>
      <c r="J47" s="67">
        <v>0.996</v>
      </c>
      <c r="K47" s="54">
        <v>0.996</v>
      </c>
      <c r="L47" s="54">
        <v>0.996</v>
      </c>
      <c r="M47" s="54">
        <v>0.996</v>
      </c>
      <c r="N47" s="54">
        <v>0.996</v>
      </c>
      <c r="O47" s="54">
        <v>0.996</v>
      </c>
      <c r="P47" s="1"/>
      <c r="Q47" s="46" t="s">
        <v>313</v>
      </c>
      <c r="R47" s="67">
        <v>0.99199999999999999</v>
      </c>
      <c r="S47" s="54">
        <v>0.99199999999999999</v>
      </c>
      <c r="T47" s="54">
        <v>0.998</v>
      </c>
      <c r="U47" s="54">
        <v>0.998</v>
      </c>
      <c r="V47" s="54">
        <v>0.998</v>
      </c>
      <c r="W47" s="54">
        <v>0.998</v>
      </c>
    </row>
    <row r="48" spans="1:23" x14ac:dyDescent="0.2">
      <c r="A48" s="36" t="s">
        <v>204</v>
      </c>
      <c r="B48" s="110">
        <v>-3.4590000000000001</v>
      </c>
      <c r="C48" s="166">
        <v>-3.4590000000000001</v>
      </c>
      <c r="D48" s="166">
        <v>-3.4590000000000001</v>
      </c>
      <c r="E48" s="166">
        <v>-3.4590000000000001</v>
      </c>
      <c r="F48" s="166">
        <v>-3.4590000000000001</v>
      </c>
      <c r="G48" s="166">
        <v>-3.4590000000000001</v>
      </c>
      <c r="I48" s="36" t="s">
        <v>314</v>
      </c>
      <c r="J48" s="110">
        <v>-3.399</v>
      </c>
      <c r="K48" s="110">
        <v>-3.399</v>
      </c>
      <c r="L48" s="110">
        <v>-3.399</v>
      </c>
      <c r="M48" s="110">
        <v>-3.399</v>
      </c>
      <c r="N48" s="110">
        <v>-3.399</v>
      </c>
      <c r="O48" s="166">
        <v>-3.399</v>
      </c>
      <c r="P48" s="1"/>
      <c r="Q48" s="36" t="s">
        <v>314</v>
      </c>
      <c r="R48" s="110">
        <v>-3.4079999999999999</v>
      </c>
      <c r="S48" s="110">
        <v>-3.4079999999999999</v>
      </c>
      <c r="T48" s="110">
        <v>-3.3410000000000002</v>
      </c>
      <c r="U48" s="110">
        <v>-3.3410000000000002</v>
      </c>
      <c r="V48" s="110">
        <v>-3.3410000000000002</v>
      </c>
      <c r="W48" s="166">
        <v>-3.3410000000000002</v>
      </c>
    </row>
    <row r="49" spans="1:23" x14ac:dyDescent="0.2">
      <c r="A49" s="36" t="s">
        <v>301</v>
      </c>
      <c r="B49" s="169">
        <v>28.280223846435547</v>
      </c>
      <c r="C49" s="169">
        <v>28.280223846435547</v>
      </c>
      <c r="D49" s="52">
        <v>28.280223846435547</v>
      </c>
      <c r="E49" s="52">
        <v>28.280223846435547</v>
      </c>
      <c r="F49" s="52">
        <v>28.280223846435547</v>
      </c>
      <c r="G49" s="52">
        <v>28.280223846435547</v>
      </c>
      <c r="I49" s="36" t="s">
        <v>301</v>
      </c>
      <c r="J49" s="169">
        <v>30.250809669494629</v>
      </c>
      <c r="K49" s="52">
        <v>30.250809669494629</v>
      </c>
      <c r="L49" s="52">
        <v>30.250809669494629</v>
      </c>
      <c r="M49" s="52">
        <v>30.250809669494629</v>
      </c>
      <c r="N49" s="52">
        <v>30.250809669494629</v>
      </c>
      <c r="O49" s="52">
        <v>30.250809669494629</v>
      </c>
      <c r="P49" s="1"/>
      <c r="Q49" s="36" t="s">
        <v>301</v>
      </c>
      <c r="R49" s="169">
        <v>32.659150505065917</v>
      </c>
      <c r="S49" s="52">
        <v>32.659150505065917</v>
      </c>
      <c r="T49" s="52">
        <v>32.659150505065917</v>
      </c>
      <c r="U49" s="52">
        <v>32.659150505065917</v>
      </c>
      <c r="V49" s="52">
        <v>32.659150505065917</v>
      </c>
      <c r="W49" s="52">
        <v>32.659150505065917</v>
      </c>
    </row>
    <row r="50" spans="1:23" x14ac:dyDescent="0.2">
      <c r="A50" s="37" t="s">
        <v>300</v>
      </c>
      <c r="B50" s="170">
        <f t="shared" ref="B50:G50" si="16">10^(-1/B48)-1</f>
        <v>0.94581208429527663</v>
      </c>
      <c r="C50" s="171">
        <f t="shared" si="16"/>
        <v>0.94581208429527663</v>
      </c>
      <c r="D50" s="170">
        <f t="shared" si="16"/>
        <v>0.94581208429527663</v>
      </c>
      <c r="E50" s="170">
        <f t="shared" si="16"/>
        <v>0.94581208429527663</v>
      </c>
      <c r="F50" s="170">
        <f t="shared" si="16"/>
        <v>0.94581208429527663</v>
      </c>
      <c r="G50" s="171">
        <f t="shared" si="16"/>
        <v>0.94581208429527663</v>
      </c>
      <c r="I50" s="37" t="s">
        <v>300</v>
      </c>
      <c r="J50" s="170">
        <f t="shared" ref="J50:O50" si="17">10^(-1/J48)-1</f>
        <v>0.96881168244561233</v>
      </c>
      <c r="K50" s="170">
        <f t="shared" si="17"/>
        <v>0.96881168244561233</v>
      </c>
      <c r="L50" s="170">
        <f t="shared" si="17"/>
        <v>0.96881168244561233</v>
      </c>
      <c r="M50" s="170">
        <f t="shared" si="17"/>
        <v>0.96881168244561233</v>
      </c>
      <c r="N50" s="170">
        <f t="shared" si="17"/>
        <v>0.96881168244561233</v>
      </c>
      <c r="O50" s="171">
        <f t="shared" si="17"/>
        <v>0.96881168244561233</v>
      </c>
      <c r="P50" s="1"/>
      <c r="Q50" s="37" t="s">
        <v>300</v>
      </c>
      <c r="R50" s="170">
        <f t="shared" ref="R50:W50" si="18">10^(-1/R48)-1</f>
        <v>0.96529265050089053</v>
      </c>
      <c r="S50" s="170">
        <f t="shared" si="18"/>
        <v>0.96529265050089053</v>
      </c>
      <c r="T50" s="170">
        <f t="shared" si="18"/>
        <v>0.99210205444504362</v>
      </c>
      <c r="U50" s="170">
        <f t="shared" si="18"/>
        <v>0.99210205444504362</v>
      </c>
      <c r="V50" s="170">
        <f t="shared" si="18"/>
        <v>0.99210205444504362</v>
      </c>
      <c r="W50" s="171">
        <f t="shared" si="18"/>
        <v>0.99210205444504362</v>
      </c>
    </row>
    <row r="51" spans="1:23" x14ac:dyDescent="0.2">
      <c r="A51" s="50" t="s">
        <v>5</v>
      </c>
      <c r="B51" s="53">
        <f t="shared" ref="B51:G51" si="19">B56/B53/1.44</f>
        <v>8.1696211098910052E-2</v>
      </c>
      <c r="C51" s="53">
        <f t="shared" si="19"/>
        <v>4.3214234063213928E-3</v>
      </c>
      <c r="D51" s="53">
        <f t="shared" si="19"/>
        <v>0.10484223867949012</v>
      </c>
      <c r="E51" s="53">
        <f t="shared" si="19"/>
        <v>2.2431836714528267E-3</v>
      </c>
      <c r="F51" s="53">
        <f t="shared" si="19"/>
        <v>6.717575257163827E-2</v>
      </c>
      <c r="G51" s="53">
        <f t="shared" si="19"/>
        <v>2.9963841486226606E-3</v>
      </c>
      <c r="I51" s="50" t="s">
        <v>5</v>
      </c>
      <c r="J51" s="53">
        <f t="shared" ref="J51:O51" si="20">J56/J53/1.44</f>
        <v>0.16097369273355186</v>
      </c>
      <c r="K51" s="53">
        <f t="shared" si="20"/>
        <v>3.2659549443758641E-3</v>
      </c>
      <c r="L51" s="53">
        <f t="shared" si="20"/>
        <v>0.18614174626025393</v>
      </c>
      <c r="M51" s="53">
        <f t="shared" si="20"/>
        <v>5.7706617281530188E-4</v>
      </c>
      <c r="N51" s="53">
        <f t="shared" si="20"/>
        <v>6.7113303787323456E-2</v>
      </c>
      <c r="O51" s="53">
        <f t="shared" si="20"/>
        <v>7.445925899754039E-4</v>
      </c>
      <c r="P51" s="1"/>
      <c r="Q51" s="50" t="s">
        <v>5</v>
      </c>
      <c r="R51" s="53">
        <f t="shared" ref="R51:W51" si="21">R56/R53/1.44</f>
        <v>2.5722876580655453E-2</v>
      </c>
      <c r="S51" s="53">
        <f t="shared" si="21"/>
        <v>0</v>
      </c>
      <c r="T51" s="53">
        <f t="shared" si="21"/>
        <v>4.613235137697326E-2</v>
      </c>
      <c r="U51" s="53">
        <f t="shared" si="21"/>
        <v>2.0941443399386645E-3</v>
      </c>
      <c r="V51" s="53">
        <f t="shared" si="21"/>
        <v>1.1788821212786106E-2</v>
      </c>
      <c r="W51" s="53">
        <f t="shared" si="21"/>
        <v>1.9473571068336392E-3</v>
      </c>
    </row>
    <row r="52" spans="1:23" x14ac:dyDescent="0.2">
      <c r="A52" s="66" t="s">
        <v>302</v>
      </c>
      <c r="B52" s="88">
        <v>23.526459099775863</v>
      </c>
      <c r="C52" s="74">
        <v>23.526459099775863</v>
      </c>
      <c r="D52" s="74">
        <v>21.749947666060145</v>
      </c>
      <c r="E52" s="74">
        <v>21.749947666060145</v>
      </c>
      <c r="F52" s="74">
        <v>22.302701938527974</v>
      </c>
      <c r="G52" s="74">
        <v>22.302701938527974</v>
      </c>
      <c r="I52" s="66" t="s">
        <v>302</v>
      </c>
      <c r="J52" s="88">
        <v>24.536951992947323</v>
      </c>
      <c r="K52" s="74">
        <v>24.536951992947323</v>
      </c>
      <c r="L52" s="74">
        <v>24.853104436294966</v>
      </c>
      <c r="M52" s="74">
        <v>24.853104436294966</v>
      </c>
      <c r="N52" s="74">
        <v>24.638235265713782</v>
      </c>
      <c r="O52" s="74">
        <v>24.638235265713782</v>
      </c>
      <c r="P52" s="1"/>
      <c r="Q52" s="66" t="s">
        <v>302</v>
      </c>
      <c r="R52" s="88">
        <v>27.093381278163719</v>
      </c>
      <c r="S52" s="74">
        <v>27.093381278163719</v>
      </c>
      <c r="T52" s="74">
        <v>27.365699771917299</v>
      </c>
      <c r="U52" s="74">
        <v>27.365699771917299</v>
      </c>
      <c r="V52" s="74">
        <v>26.977811265558124</v>
      </c>
      <c r="W52" s="74">
        <v>26.977811265558124</v>
      </c>
    </row>
    <row r="53" spans="1:23" x14ac:dyDescent="0.2">
      <c r="A53" s="165" t="s">
        <v>209</v>
      </c>
      <c r="B53" s="169">
        <v>23.676507949829102</v>
      </c>
      <c r="C53" s="52">
        <v>23.676507949829102</v>
      </c>
      <c r="D53" s="52">
        <v>77.251815795898438</v>
      </c>
      <c r="E53" s="52">
        <v>77.251815795898438</v>
      </c>
      <c r="F53" s="52">
        <v>53.469600677490234</v>
      </c>
      <c r="G53" s="52">
        <v>53.469600677490234</v>
      </c>
      <c r="I53" s="165" t="s">
        <v>209</v>
      </c>
      <c r="J53" s="169">
        <v>47.977851867675781</v>
      </c>
      <c r="K53" s="52">
        <v>47.977851867675781</v>
      </c>
      <c r="L53" s="52">
        <v>38.72821044921875</v>
      </c>
      <c r="M53" s="52">
        <v>38.72821044921875</v>
      </c>
      <c r="N53" s="52">
        <v>44.796371459960938</v>
      </c>
      <c r="O53" s="52">
        <v>44.796371459960938</v>
      </c>
      <c r="P53" s="1"/>
      <c r="Q53" s="165" t="s">
        <v>209</v>
      </c>
      <c r="R53" s="169">
        <v>42.968307495117188</v>
      </c>
      <c r="S53" s="52">
        <v>42.968307495117188</v>
      </c>
      <c r="T53" s="52">
        <v>38.405296325683594</v>
      </c>
      <c r="U53" s="52">
        <v>38.405296325683594</v>
      </c>
      <c r="V53" s="52">
        <v>50.175376892089844</v>
      </c>
      <c r="W53" s="52">
        <v>50.175376892089844</v>
      </c>
    </row>
    <row r="54" spans="1:23" x14ac:dyDescent="0.2">
      <c r="A54" s="165" t="s">
        <v>304</v>
      </c>
      <c r="B54" s="169">
        <v>1.2979124784469604</v>
      </c>
      <c r="C54" s="52">
        <v>1.2979124784469604</v>
      </c>
      <c r="D54" s="52">
        <v>4.8613319396972656</v>
      </c>
      <c r="E54" s="52">
        <v>4.8613319396972656</v>
      </c>
      <c r="F54" s="52">
        <v>0</v>
      </c>
      <c r="G54" s="52">
        <v>0</v>
      </c>
      <c r="H54" s="1"/>
      <c r="I54" s="165" t="s">
        <v>304</v>
      </c>
      <c r="J54" s="169">
        <v>0.66541576385498047</v>
      </c>
      <c r="K54" s="52">
        <v>0.66541576385498047</v>
      </c>
      <c r="L54" s="52">
        <v>0.89758354425430298</v>
      </c>
      <c r="M54" s="52">
        <v>0.89758354425430298</v>
      </c>
      <c r="N54" s="52">
        <v>8.3364143371582031</v>
      </c>
      <c r="O54" s="52">
        <v>8.3364143371582031</v>
      </c>
      <c r="P54" s="1"/>
      <c r="Q54" s="165" t="s">
        <v>304</v>
      </c>
      <c r="R54" s="169">
        <v>2.4088683128356934</v>
      </c>
      <c r="S54" s="52">
        <v>2.4088683128356934</v>
      </c>
      <c r="T54" s="52">
        <v>1.5837180614471436</v>
      </c>
      <c r="U54" s="52">
        <v>1.5837180614471436</v>
      </c>
      <c r="V54" s="52">
        <v>0.21390637755393982</v>
      </c>
      <c r="W54" s="52">
        <v>0.21390637755393982</v>
      </c>
    </row>
    <row r="55" spans="1:23" x14ac:dyDescent="0.2">
      <c r="A55" s="168" t="s">
        <v>303</v>
      </c>
      <c r="B55" s="184">
        <v>26.741376814523903</v>
      </c>
      <c r="C55" s="75">
        <v>31.15705006961365</v>
      </c>
      <c r="D55" s="75">
        <v>24.590136793341514</v>
      </c>
      <c r="E55" s="75">
        <v>30.365530341677342</v>
      </c>
      <c r="F55" s="75">
        <v>25.811597900627369</v>
      </c>
      <c r="G55" s="75">
        <v>30.483375357298918</v>
      </c>
      <c r="H55" s="12"/>
      <c r="I55" s="168" t="s">
        <v>303</v>
      </c>
      <c r="J55" s="184">
        <v>26.694917953845909</v>
      </c>
      <c r="K55" s="75">
        <v>32.448557249518871</v>
      </c>
      <c r="L55" s="75">
        <v>26.796631304312712</v>
      </c>
      <c r="M55" s="75">
        <v>35.323424453347116</v>
      </c>
      <c r="N55" s="75">
        <v>28.087638661270852</v>
      </c>
      <c r="O55" s="75">
        <v>34.732309460135262</v>
      </c>
      <c r="P55" s="1"/>
      <c r="Q55" s="168" t="s">
        <v>303</v>
      </c>
      <c r="R55" s="184">
        <v>31.971312933319151</v>
      </c>
      <c r="S55" s="75"/>
      <c r="T55" s="75">
        <v>31.300168005407542</v>
      </c>
      <c r="U55" s="75">
        <v>35.787127594008048</v>
      </c>
      <c r="V55" s="75">
        <v>32.891939635497089</v>
      </c>
      <c r="W55" s="75">
        <v>35.504684430355653</v>
      </c>
    </row>
    <row r="56" spans="1:23" x14ac:dyDescent="0.2">
      <c r="A56" s="165" t="s">
        <v>206</v>
      </c>
      <c r="B56" s="169">
        <v>2.7853646278381348</v>
      </c>
      <c r="C56" s="52">
        <v>0.14733535051345825</v>
      </c>
      <c r="D56" s="52">
        <v>11.662924766540527</v>
      </c>
      <c r="E56" s="52">
        <v>0.24953761696815491</v>
      </c>
      <c r="F56" s="52">
        <v>5.1722793579101562</v>
      </c>
      <c r="G56" s="52">
        <v>0.23071026802062988</v>
      </c>
      <c r="H56" s="58"/>
      <c r="I56" s="165" t="s">
        <v>315</v>
      </c>
      <c r="J56" s="169">
        <v>11.121367657770875</v>
      </c>
      <c r="K56" s="52">
        <v>0.22563864363998665</v>
      </c>
      <c r="L56" s="52">
        <v>10.380868880475154</v>
      </c>
      <c r="M56" s="52">
        <v>3.2182185864839397E-2</v>
      </c>
      <c r="N56" s="52">
        <v>4.3292627803614883</v>
      </c>
      <c r="O56" s="52">
        <v>4.8031266595496509E-2</v>
      </c>
      <c r="P56" s="1"/>
      <c r="Q56" s="165" t="s">
        <v>315</v>
      </c>
      <c r="R56" s="169">
        <v>1.591586597630235</v>
      </c>
      <c r="S56" s="52">
        <v>0</v>
      </c>
      <c r="T56" s="52">
        <v>2.5512863397598302</v>
      </c>
      <c r="U56" s="52">
        <v>0.11581377685070038</v>
      </c>
      <c r="V56" s="52">
        <v>0.85177230834960938</v>
      </c>
      <c r="W56" s="52">
        <v>0.14070150256156921</v>
      </c>
    </row>
    <row r="57" spans="1:23" x14ac:dyDescent="0.2">
      <c r="A57" s="47" t="s">
        <v>293</v>
      </c>
      <c r="B57" s="89">
        <v>0.10191462188959122</v>
      </c>
      <c r="C57" s="53">
        <v>2.3539351299405098E-2</v>
      </c>
      <c r="D57" s="53">
        <v>0.7572217583656311</v>
      </c>
      <c r="E57" s="53">
        <v>8.4390856325626373E-2</v>
      </c>
      <c r="F57" s="53">
        <v>0.81886976957321167</v>
      </c>
      <c r="G57" s="53">
        <v>1.9186404533684254E-3</v>
      </c>
      <c r="H57" s="59"/>
      <c r="I57" s="47" t="s">
        <v>293</v>
      </c>
      <c r="J57" s="89">
        <v>6.0150213539600372E-3</v>
      </c>
      <c r="K57" s="53">
        <v>0.21604238572667858</v>
      </c>
      <c r="L57" s="53">
        <v>1.2390387331853148</v>
      </c>
      <c r="M57" s="53">
        <v>3.750627402399407E-2</v>
      </c>
      <c r="N57" s="53">
        <v>0.1059127655185637</v>
      </c>
      <c r="O57" s="53">
        <v>3.3495428376510497E-2</v>
      </c>
      <c r="P57" s="1"/>
      <c r="Q57" s="47" t="s">
        <v>293</v>
      </c>
      <c r="R57" s="89">
        <v>0.43001104573734472</v>
      </c>
      <c r="S57" s="53">
        <v>0</v>
      </c>
      <c r="T57" s="53">
        <v>0.55658519268035889</v>
      </c>
      <c r="U57" s="53">
        <v>5.2840941142840464E-2</v>
      </c>
      <c r="V57" s="53">
        <v>0.57978606224060059</v>
      </c>
      <c r="W57" s="53">
        <v>6.7131802439689636E-2</v>
      </c>
    </row>
    <row r="58" spans="1:23" x14ac:dyDescent="0.2">
      <c r="A58" s="1"/>
      <c r="B58" s="1"/>
      <c r="C58" s="1"/>
      <c r="D58" s="1"/>
      <c r="E58" s="1"/>
      <c r="F58" s="1"/>
      <c r="G58" s="1"/>
      <c r="I58" s="1"/>
      <c r="J58" s="1"/>
      <c r="K58" s="1"/>
      <c r="L58" s="1"/>
      <c r="M58" s="1"/>
      <c r="N58" s="1"/>
      <c r="O58" s="1"/>
      <c r="Q58" s="1"/>
      <c r="R58" s="1"/>
      <c r="S58" s="1"/>
      <c r="T58" s="1"/>
      <c r="U58" s="1"/>
      <c r="V58" s="1"/>
      <c r="W58" s="1"/>
    </row>
    <row r="59" spans="1:23" x14ac:dyDescent="0.2">
      <c r="A59" s="190" t="s">
        <v>287</v>
      </c>
      <c r="B59" s="192" t="s">
        <v>10</v>
      </c>
      <c r="C59" s="193"/>
      <c r="D59" s="192" t="s">
        <v>11</v>
      </c>
      <c r="E59" s="193"/>
      <c r="F59" s="1"/>
      <c r="G59" s="1"/>
      <c r="I59" s="190" t="s">
        <v>285</v>
      </c>
      <c r="J59" s="192" t="s">
        <v>10</v>
      </c>
      <c r="K59" s="193"/>
      <c r="L59" s="192" t="s">
        <v>11</v>
      </c>
      <c r="M59" s="193"/>
      <c r="N59" s="1"/>
      <c r="O59" s="1"/>
      <c r="Q59" s="190" t="s">
        <v>286</v>
      </c>
      <c r="R59" s="192" t="s">
        <v>10</v>
      </c>
      <c r="S59" s="193"/>
      <c r="T59" s="192" t="s">
        <v>11</v>
      </c>
      <c r="U59" s="193"/>
      <c r="V59" s="1"/>
      <c r="W59" s="1"/>
    </row>
    <row r="60" spans="1:23" x14ac:dyDescent="0.2">
      <c r="A60" s="191"/>
      <c r="B60" s="13" t="s">
        <v>3</v>
      </c>
      <c r="C60" s="56" t="s">
        <v>4</v>
      </c>
      <c r="D60" s="25" t="s">
        <v>3</v>
      </c>
      <c r="E60" s="56" t="s">
        <v>4</v>
      </c>
      <c r="F60" s="1"/>
      <c r="G60" s="1"/>
      <c r="I60" s="191"/>
      <c r="J60" s="84" t="s">
        <v>228</v>
      </c>
      <c r="K60" s="84" t="s">
        <v>4</v>
      </c>
      <c r="L60" s="84" t="s">
        <v>228</v>
      </c>
      <c r="M60" s="84" t="s">
        <v>4</v>
      </c>
      <c r="N60" s="1"/>
      <c r="O60" s="1"/>
      <c r="Q60" s="191"/>
      <c r="R60" s="84" t="s">
        <v>228</v>
      </c>
      <c r="S60" s="84" t="s">
        <v>4</v>
      </c>
      <c r="T60" s="84" t="s">
        <v>228</v>
      </c>
      <c r="U60" s="84" t="s">
        <v>4</v>
      </c>
      <c r="V60" s="1"/>
      <c r="W60" s="1"/>
    </row>
    <row r="61" spans="1:23" x14ac:dyDescent="0.2">
      <c r="A61" s="2" t="s">
        <v>2</v>
      </c>
      <c r="B61" s="147">
        <f>AVERAGE(B9,D9,F9)</f>
        <v>1.7638191729751736E-2</v>
      </c>
      <c r="C61" s="147">
        <f>AVERAGE(C9,E9,G9)</f>
        <v>5.2412814670004413E-3</v>
      </c>
      <c r="D61" s="147">
        <f>_xlfn.STDEV.S(B9,D9,F9)/SQRT(COUNT(B9,D9,F9))</f>
        <v>2.3642068254596427E-3</v>
      </c>
      <c r="E61" s="147">
        <f>_xlfn.STDEV.S(C9,E9,G9)/SQRT(COUNT(C9,E9,G9))</f>
        <v>1.0187211412276622E-3</v>
      </c>
      <c r="F61" s="1"/>
      <c r="G61" s="1"/>
      <c r="I61" s="2" t="s">
        <v>2</v>
      </c>
      <c r="J61" s="147">
        <f>AVERAGE(J9,L9,N9)</f>
        <v>0.21351422722399119</v>
      </c>
      <c r="K61" s="147">
        <f>AVERAGE(K9,M9,O9)</f>
        <v>3.2948872977593378E-3</v>
      </c>
      <c r="L61" s="147">
        <f>_xlfn.STDEV.S(J9,L9,N9)/SQRT(COUNT(J9,L9,N9))</f>
        <v>3.3398335049027464E-2</v>
      </c>
      <c r="M61" s="147">
        <f>_xlfn.STDEV.S(K9,M9,O9)/SQRT(COUNT(K9,M9,O9))</f>
        <v>2.1012519733490157E-3</v>
      </c>
      <c r="N61" s="1"/>
      <c r="O61" s="1"/>
      <c r="Q61" s="2" t="s">
        <v>2</v>
      </c>
      <c r="R61" s="147">
        <f>AVERAGE(R9,T9,V9)</f>
        <v>3.6633910370847185E-2</v>
      </c>
      <c r="S61" s="147">
        <f>AVERAGE(S9,U9,W9)</f>
        <v>4.6215211000906527E-3</v>
      </c>
      <c r="T61" s="147">
        <f>_xlfn.STDEV.S(R9,T9,V9)/SQRT(COUNT(R9,T9,V9))</f>
        <v>9.0984748880984026E-3</v>
      </c>
      <c r="U61" s="147">
        <f>_xlfn.STDEV.S(S9,U9,W9)/SQRT(COUNT(S9,U9,W9))</f>
        <v>9.7687806017075145E-4</v>
      </c>
      <c r="V61" s="1"/>
      <c r="W61" s="1"/>
    </row>
    <row r="62" spans="1:23" x14ac:dyDescent="0.2">
      <c r="A62" s="4" t="s">
        <v>74</v>
      </c>
      <c r="B62" s="147">
        <f>AVERAGE(B23,D23,F23)</f>
        <v>1.8517808165341269E-2</v>
      </c>
      <c r="C62" s="147">
        <f>AVERAGE(C23,E23,G23)</f>
        <v>2.2967425151859586E-3</v>
      </c>
      <c r="D62" s="147">
        <f>_xlfn.STDEV.S(B23,D23,F23)/SQRT(COUNT(B23,D23,F23))</f>
        <v>4.3505046792362279E-3</v>
      </c>
      <c r="E62" s="147">
        <f>_xlfn.STDEV.S(C23,E23,G23)/SQRT(COUNT(C23,E23,G23))</f>
        <v>1.4778231062925382E-4</v>
      </c>
      <c r="F62" s="1"/>
      <c r="G62" s="1"/>
      <c r="I62" s="4" t="s">
        <v>74</v>
      </c>
      <c r="J62" s="147">
        <f>AVERAGE(J23,L23,N23)</f>
        <v>0.17578121227683538</v>
      </c>
      <c r="K62" s="147">
        <f>AVERAGE(K23,M23,O23)</f>
        <v>2.6164165845386569E-3</v>
      </c>
      <c r="L62" s="147">
        <f>_xlfn.STDEV.S(J23,L23,N23)/SQRT(COUNT(J23,L23,N23))</f>
        <v>1.6347767379442529E-2</v>
      </c>
      <c r="M62" s="147">
        <f>_xlfn.STDEV.S(K23,M23,O23)/SQRT(COUNT(K23,M23,O23))</f>
        <v>5.7597876874915547E-4</v>
      </c>
      <c r="N62" s="1"/>
      <c r="O62" s="1"/>
      <c r="Q62" s="4" t="s">
        <v>74</v>
      </c>
      <c r="R62" s="147">
        <f>AVERAGE(R23,T23,V23)</f>
        <v>4.2441346845562639E-2</v>
      </c>
      <c r="S62" s="147">
        <f>AVERAGE(S23,U23,W23)</f>
        <v>2.5558223498764357E-3</v>
      </c>
      <c r="T62" s="147">
        <f>_xlfn.STDEV.S(R23,T23,V23)/SQRT(COUNT(R23,T23,V23))</f>
        <v>1.8965452326945669E-3</v>
      </c>
      <c r="U62" s="147">
        <f>_xlfn.STDEV.S(S23,U23,W23)/SQRT(COUNT(S23,U23,W23))</f>
        <v>7.9811144351611869E-4</v>
      </c>
      <c r="V62" s="1"/>
      <c r="W62" s="1"/>
    </row>
    <row r="63" spans="1:23" x14ac:dyDescent="0.2">
      <c r="A63" s="4" t="s">
        <v>6</v>
      </c>
      <c r="B63" s="147">
        <f>AVERAGE(B37,D37,F37)</f>
        <v>8.3687357708869411E-2</v>
      </c>
      <c r="C63" s="147">
        <f>AVERAGE(C37,E37,G37)</f>
        <v>1.2933435820333216E-2</v>
      </c>
      <c r="D63" s="147">
        <f>_xlfn.STDEV.S(B37,D37,F37)/SQRT(COUNT(B37,D37,F37))</f>
        <v>1.0148331542185914E-2</v>
      </c>
      <c r="E63" s="147">
        <f>_xlfn.STDEV.S(C37,E37,G37)/SQRT(COUNT(C37,E37,G37))</f>
        <v>3.7775115004161494E-3</v>
      </c>
      <c r="F63" s="1"/>
      <c r="G63" s="1"/>
      <c r="I63" s="4" t="s">
        <v>6</v>
      </c>
      <c r="J63" s="147">
        <f>AVERAGE(J37,L37,N37)</f>
        <v>0.19336834056645891</v>
      </c>
      <c r="K63" s="147">
        <f>AVERAGE(K37,M37,O37)</f>
        <v>2.4412098142587821E-3</v>
      </c>
      <c r="L63" s="147">
        <f>_xlfn.STDEV.S(J37,L37,N37)/SQRT(COUNT(J37,L37,N37))</f>
        <v>2.6338167713486661E-2</v>
      </c>
      <c r="M63" s="147">
        <f>_xlfn.STDEV.S(K37,M37,O37)/SQRT(COUNT(K37,M37,O37))</f>
        <v>4.6114980828620885E-4</v>
      </c>
      <c r="N63" s="1"/>
      <c r="O63" s="1"/>
      <c r="Q63" s="4" t="s">
        <v>6</v>
      </c>
      <c r="R63" s="147">
        <f>AVERAGE(R37,T37,V37)</f>
        <v>4.5814583120842058E-2</v>
      </c>
      <c r="S63" s="147">
        <f>AVERAGE(S37,U37,W37)</f>
        <v>5.2454254744362305E-3</v>
      </c>
      <c r="T63" s="147">
        <f>_xlfn.STDEV.S(R37,T37,V37)/SQRT(COUNT(R37,T37,V37))</f>
        <v>5.3241570225561093E-3</v>
      </c>
      <c r="U63" s="147">
        <f>_xlfn.STDEV.S(S37,U37,W37)/SQRT(COUNT(S37,U37,W37))</f>
        <v>1.9198949839867834E-3</v>
      </c>
      <c r="V63" s="1"/>
      <c r="W63" s="1"/>
    </row>
    <row r="64" spans="1:23" x14ac:dyDescent="0.2">
      <c r="A64" s="4" t="s">
        <v>75</v>
      </c>
      <c r="B64" s="147">
        <f>AVERAGE(B51,D51,F51)</f>
        <v>8.4571400783346143E-2</v>
      </c>
      <c r="C64" s="147">
        <f>AVERAGE(C51,E51,G51)</f>
        <v>3.1869970754656268E-3</v>
      </c>
      <c r="D64" s="147">
        <f>_xlfn.STDEV.S(B51,D51,F51)/SQRT(COUNT(B51,D51,F51))</f>
        <v>1.0968000132497019E-2</v>
      </c>
      <c r="E64" s="147">
        <f>_xlfn.STDEV.S(C51,E51,G51)/SQRT(COUNT(C51,E51,G51))</f>
        <v>6.074592070820816E-4</v>
      </c>
      <c r="F64" s="1"/>
      <c r="G64" s="1"/>
      <c r="I64" s="4" t="s">
        <v>75</v>
      </c>
      <c r="J64" s="147">
        <f>AVERAGE(J51,L51,N51)</f>
        <v>0.13807624759370976</v>
      </c>
      <c r="K64" s="147">
        <f>AVERAGE(K51,M51,O51)</f>
        <v>1.5292045690555233E-3</v>
      </c>
      <c r="L64" s="147">
        <f>_xlfn.STDEV.S(J51,L51,N51)/SQRT(COUNT(J51,L51,N51))</f>
        <v>3.6217685711228569E-2</v>
      </c>
      <c r="M64" s="147">
        <f>_xlfn.STDEV.S(K51,M51,O51)/SQRT(COUNT(K51,M51,O51))</f>
        <v>8.6972077410763155E-4</v>
      </c>
      <c r="N64" s="1"/>
      <c r="O64" s="1"/>
      <c r="Q64" s="4" t="s">
        <v>75</v>
      </c>
      <c r="R64" s="147">
        <f>AVERAGE(R51,T51,V51)</f>
        <v>2.7881349723471605E-2</v>
      </c>
      <c r="S64" s="147">
        <f>AVERAGE(S51,U51,W51)</f>
        <v>1.3471671489241012E-3</v>
      </c>
      <c r="T64" s="147">
        <f>_xlfn.STDEV.S(R51,T51,V51)/SQRT(COUNT(R51,T51,V51))</f>
        <v>9.9726922270401697E-3</v>
      </c>
      <c r="U64" s="147">
        <f>_xlfn.STDEV.S(S51,U51,W51)/SQRT(COUNT(S51,U51,W51))</f>
        <v>6.7491508559864449E-4</v>
      </c>
      <c r="V64" s="1"/>
      <c r="W64" s="1"/>
    </row>
    <row r="65" spans="1:23" x14ac:dyDescent="0.2">
      <c r="A65" s="1"/>
      <c r="B65" s="1"/>
      <c r="C65" s="1"/>
      <c r="D65" s="1"/>
      <c r="E65" s="1"/>
      <c r="F65" s="1"/>
      <c r="G65" s="1"/>
      <c r="I65" s="1"/>
      <c r="J65" s="1"/>
      <c r="K65" s="1"/>
      <c r="L65" s="1"/>
      <c r="M65" s="1"/>
      <c r="N65" s="1"/>
      <c r="O65" s="1"/>
      <c r="Q65" s="1"/>
      <c r="R65" s="1"/>
      <c r="S65" s="1"/>
      <c r="T65" s="1"/>
      <c r="U65" s="1"/>
      <c r="V65" s="1"/>
      <c r="W65" s="1"/>
    </row>
    <row r="66" spans="1:23" x14ac:dyDescent="0.2">
      <c r="A66" s="188" t="s">
        <v>260</v>
      </c>
      <c r="B66" s="189"/>
      <c r="C66" s="1"/>
      <c r="D66" s="1"/>
      <c r="F66" s="1"/>
      <c r="G66" s="1"/>
      <c r="I66" s="188" t="s">
        <v>261</v>
      </c>
      <c r="J66" s="189"/>
      <c r="N66" s="1"/>
      <c r="O66" s="1"/>
      <c r="Q66" s="188" t="s">
        <v>262</v>
      </c>
      <c r="R66" s="189"/>
      <c r="S66" s="1"/>
      <c r="T66" s="1"/>
    </row>
    <row r="67" spans="1:23" ht="17" thickBot="1" x14ac:dyDescent="0.25">
      <c r="A67" s="8"/>
      <c r="B67" s="86" t="s">
        <v>13</v>
      </c>
      <c r="C67" s="1"/>
      <c r="D67" s="1"/>
      <c r="F67" s="1"/>
      <c r="G67" s="1"/>
      <c r="I67" s="8"/>
      <c r="J67" s="86" t="s">
        <v>13</v>
      </c>
      <c r="N67" s="1"/>
      <c r="O67" s="1"/>
      <c r="Q67" s="8"/>
      <c r="R67" s="86" t="s">
        <v>13</v>
      </c>
      <c r="S67" s="1"/>
      <c r="T67" s="1"/>
    </row>
    <row r="68" spans="1:23" x14ac:dyDescent="0.2">
      <c r="A68" s="9" t="s">
        <v>76</v>
      </c>
      <c r="B68" s="118">
        <f>_xlfn.T.TEST(_xlfn.VSTACK(B9,D9,F9),_xlfn.VSTACK(B23,D23,F23),2,2)</f>
        <v>0.86763130110678999</v>
      </c>
      <c r="C68" s="1"/>
      <c r="D68" s="1"/>
      <c r="F68" s="1"/>
      <c r="G68" s="1"/>
      <c r="I68" s="9" t="s">
        <v>76</v>
      </c>
      <c r="J68" s="118">
        <f>_xlfn.T.TEST(_xlfn.VSTACK(J9,L9,N9),_xlfn.VSTACK(J23,L23,N23),2,2)</f>
        <v>0.36761628039801314</v>
      </c>
      <c r="N68" s="1"/>
      <c r="O68" s="1"/>
      <c r="Q68" s="9" t="s">
        <v>76</v>
      </c>
      <c r="R68" s="118">
        <f>_xlfn.T.TEST(_xlfn.VSTACK(R9,T9,V9),_xlfn.VSTACK(R23,T23,V23),2,2)</f>
        <v>0.56594143607220793</v>
      </c>
      <c r="S68" s="1"/>
    </row>
    <row r="69" spans="1:23" x14ac:dyDescent="0.2">
      <c r="A69" s="9" t="s">
        <v>256</v>
      </c>
      <c r="B69" s="118">
        <f>_xlfn.T.TEST(_xlfn.VSTACK(B9,D9,F9),_xlfn.VSTACK(B37,D37,F37),2,2)</f>
        <v>3.1720091943073527E-3</v>
      </c>
      <c r="C69" s="1"/>
      <c r="D69" s="1"/>
      <c r="F69" s="1"/>
      <c r="G69" s="1"/>
      <c r="I69" s="9" t="s">
        <v>14</v>
      </c>
      <c r="J69" s="118">
        <f>_xlfn.T.TEST(_xlfn.VSTACK(J9,L9,N9),_xlfn.VSTACK(J37,L37,N37),2,2)</f>
        <v>0.66044923512436116</v>
      </c>
      <c r="N69" s="1"/>
      <c r="O69" s="1"/>
      <c r="Q69" s="9" t="s">
        <v>14</v>
      </c>
      <c r="R69" s="118">
        <f>_xlfn.T.TEST(_xlfn.VSTACK(R9,T9,V9),_xlfn.VSTACK(R37,T37,V37),2,2)</f>
        <v>0.43296420185819873</v>
      </c>
      <c r="S69" s="1"/>
    </row>
    <row r="70" spans="1:23" x14ac:dyDescent="0.2">
      <c r="A70" s="9" t="s">
        <v>77</v>
      </c>
      <c r="B70" s="118">
        <f>_xlfn.T.TEST(_xlfn.VSTACK(B9,D9,F9),_xlfn.VSTACK(B51,D51,F51),2,2)</f>
        <v>3.9652560269231966E-3</v>
      </c>
      <c r="C70" s="1"/>
      <c r="D70" s="1"/>
      <c r="F70" s="1"/>
      <c r="G70" s="1"/>
      <c r="I70" s="9" t="s">
        <v>77</v>
      </c>
      <c r="J70" s="118">
        <f>_xlfn.T.TEST(_xlfn.VSTACK(J9,L9,N9),_xlfn.VSTACK(J51,L51,N51),2,2)</f>
        <v>0.20046758223433622</v>
      </c>
      <c r="N70" s="1"/>
      <c r="O70" s="1"/>
      <c r="Q70" s="9" t="s">
        <v>77</v>
      </c>
      <c r="R70" s="118">
        <f>_xlfn.T.TEST(_xlfn.VSTACK(R9,T9,V9),_xlfn.VSTACK(R51,T51,V51),2,2)</f>
        <v>0.55209182906551768</v>
      </c>
      <c r="S70" s="1"/>
    </row>
    <row r="71" spans="1:23" x14ac:dyDescent="0.2">
      <c r="A71" s="11" t="s">
        <v>78</v>
      </c>
      <c r="B71" s="148">
        <f>_xlfn.T.TEST(_xlfn.VSTACK(B37,D37,F37),_xlfn.VSTACK(B51,D51,F51),2,2)</f>
        <v>0.95566080922082919</v>
      </c>
      <c r="F71" s="1"/>
      <c r="G71" s="1"/>
      <c r="I71" s="11" t="s">
        <v>78</v>
      </c>
      <c r="J71" s="148">
        <f>_xlfn.T.TEST(_xlfn.VSTACK(J37,L37,N37),_xlfn.VSTACK(J51,L51,N51),2,2)</f>
        <v>0.28451593325293212</v>
      </c>
      <c r="N71" s="1"/>
      <c r="O71" s="1"/>
      <c r="Q71" s="11" t="s">
        <v>78</v>
      </c>
      <c r="R71" s="148">
        <f>_xlfn.T.TEST(_xlfn.VSTACK(R37,T37,V37),_xlfn.VSTACK(R51,T51,V51),2,2)</f>
        <v>0.18785267223805641</v>
      </c>
    </row>
  </sheetData>
  <mergeCells count="63">
    <mergeCell ref="Q45:Q46"/>
    <mergeCell ref="R45:S45"/>
    <mergeCell ref="T45:U45"/>
    <mergeCell ref="V45:W45"/>
    <mergeCell ref="Q59:Q60"/>
    <mergeCell ref="R59:S59"/>
    <mergeCell ref="T59:U59"/>
    <mergeCell ref="Q17:Q18"/>
    <mergeCell ref="R17:S17"/>
    <mergeCell ref="T17:U17"/>
    <mergeCell ref="V17:W17"/>
    <mergeCell ref="Q31:Q32"/>
    <mergeCell ref="R31:S31"/>
    <mergeCell ref="T31:U31"/>
    <mergeCell ref="V31:W31"/>
    <mergeCell ref="Q2:W2"/>
    <mergeCell ref="Q3:Q4"/>
    <mergeCell ref="R3:S3"/>
    <mergeCell ref="T3:U3"/>
    <mergeCell ref="V3:W3"/>
    <mergeCell ref="I45:I46"/>
    <mergeCell ref="J45:K45"/>
    <mergeCell ref="L45:M45"/>
    <mergeCell ref="N45:O45"/>
    <mergeCell ref="I59:I60"/>
    <mergeCell ref="J59:K59"/>
    <mergeCell ref="L59:M59"/>
    <mergeCell ref="I17:I18"/>
    <mergeCell ref="J17:K17"/>
    <mergeCell ref="L17:M17"/>
    <mergeCell ref="N17:O17"/>
    <mergeCell ref="I31:I32"/>
    <mergeCell ref="J31:K31"/>
    <mergeCell ref="L31:M31"/>
    <mergeCell ref="N31:O31"/>
    <mergeCell ref="I2:O2"/>
    <mergeCell ref="I3:I4"/>
    <mergeCell ref="J3:K3"/>
    <mergeCell ref="L3:M3"/>
    <mergeCell ref="N3:O3"/>
    <mergeCell ref="A45:A46"/>
    <mergeCell ref="B45:C45"/>
    <mergeCell ref="D45:E45"/>
    <mergeCell ref="F45:G45"/>
    <mergeCell ref="A59:A60"/>
    <mergeCell ref="B59:C59"/>
    <mergeCell ref="D59:E59"/>
    <mergeCell ref="A66:B66"/>
    <mergeCell ref="I66:J66"/>
    <mergeCell ref="Q66:R66"/>
    <mergeCell ref="A2:G2"/>
    <mergeCell ref="A3:A4"/>
    <mergeCell ref="B3:C3"/>
    <mergeCell ref="D3:E3"/>
    <mergeCell ref="F3:G3"/>
    <mergeCell ref="A17:A18"/>
    <mergeCell ref="B17:C17"/>
    <mergeCell ref="D17:E17"/>
    <mergeCell ref="F17:G17"/>
    <mergeCell ref="A31:A32"/>
    <mergeCell ref="B31:C31"/>
    <mergeCell ref="D31:E31"/>
    <mergeCell ref="F31:G31"/>
  </mergeCells>
  <phoneticPr fontId="7"/>
  <pageMargins left="0.7" right="0.7" top="0.75" bottom="0.75" header="0.3" footer="0.3"/>
  <pageSetup paperSize="9" orientation="portrait" horizontalDpi="0" verticalDpi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3D278-E6FF-E940-BD64-C5FB28042039}">
  <dimension ref="A1:V75"/>
  <sheetViews>
    <sheetView workbookViewId="0"/>
  </sheetViews>
  <sheetFormatPr baseColWidth="10" defaultRowHeight="16" x14ac:dyDescent="0.2"/>
  <cols>
    <col min="1" max="1" width="24" bestFit="1" customWidth="1"/>
    <col min="2" max="5" width="9.5" bestFit="1" customWidth="1"/>
    <col min="6" max="6" width="10" bestFit="1" customWidth="1"/>
    <col min="7" max="7" width="9" bestFit="1" customWidth="1"/>
    <col min="9" max="9" width="14.1640625" customWidth="1"/>
  </cols>
  <sheetData>
    <row r="1" spans="1:22" x14ac:dyDescent="0.2">
      <c r="A1" s="3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96"/>
      <c r="B2" s="196"/>
      <c r="C2" s="196"/>
      <c r="D2" s="196"/>
      <c r="E2" s="196"/>
      <c r="F2" s="196"/>
      <c r="G2" s="196"/>
      <c r="H2" s="1"/>
      <c r="I2" s="3"/>
      <c r="J2" s="3"/>
      <c r="K2" s="3"/>
      <c r="L2" s="3"/>
      <c r="M2" s="3"/>
      <c r="N2" s="3"/>
      <c r="O2" s="3"/>
      <c r="P2" s="3"/>
    </row>
    <row r="3" spans="1:22" x14ac:dyDescent="0.2">
      <c r="A3" s="207" t="s">
        <v>2</v>
      </c>
      <c r="B3" s="188" t="s">
        <v>210</v>
      </c>
      <c r="C3" s="205"/>
      <c r="D3" s="189"/>
      <c r="E3" s="188" t="s">
        <v>1</v>
      </c>
      <c r="F3" s="205"/>
      <c r="G3" s="189"/>
      <c r="H3" s="1"/>
      <c r="I3" s="3"/>
      <c r="J3" s="3"/>
      <c r="K3" s="3"/>
      <c r="L3" s="3"/>
      <c r="M3" s="3"/>
      <c r="N3" s="3"/>
      <c r="O3" s="3"/>
      <c r="P3" s="3"/>
    </row>
    <row r="4" spans="1:22" x14ac:dyDescent="0.2">
      <c r="A4" s="207"/>
      <c r="B4" s="25" t="s">
        <v>277</v>
      </c>
      <c r="C4" s="25" t="s">
        <v>278</v>
      </c>
      <c r="D4" s="25" t="s">
        <v>279</v>
      </c>
      <c r="E4" s="25" t="s">
        <v>277</v>
      </c>
      <c r="F4" s="25" t="s">
        <v>278</v>
      </c>
      <c r="G4" s="25" t="s">
        <v>279</v>
      </c>
      <c r="H4" s="1"/>
      <c r="I4" s="3"/>
      <c r="J4" s="3"/>
      <c r="K4" s="3"/>
      <c r="L4" s="3"/>
      <c r="M4" s="3"/>
      <c r="N4" s="3"/>
      <c r="O4" s="3"/>
      <c r="P4" s="3"/>
    </row>
    <row r="5" spans="1:22" x14ac:dyDescent="0.2">
      <c r="A5" s="46" t="s">
        <v>205</v>
      </c>
      <c r="B5" s="54">
        <v>0.998</v>
      </c>
      <c r="C5" s="54">
        <v>0.997</v>
      </c>
      <c r="D5" s="54">
        <v>0.996</v>
      </c>
      <c r="E5" s="54">
        <v>0.996</v>
      </c>
      <c r="F5" s="54">
        <v>0.999</v>
      </c>
      <c r="G5" s="54">
        <v>0.999</v>
      </c>
      <c r="H5" s="1"/>
      <c r="I5" s="3"/>
    </row>
    <row r="6" spans="1:22" x14ac:dyDescent="0.2">
      <c r="A6" s="36" t="s">
        <v>204</v>
      </c>
      <c r="B6" s="166">
        <v>-3.4119999999999999</v>
      </c>
      <c r="C6" s="166">
        <v>-3.2210000000000001</v>
      </c>
      <c r="D6" s="166">
        <v>-3.2839999999999998</v>
      </c>
      <c r="E6" s="166">
        <v>-3.3519999999999999</v>
      </c>
      <c r="F6" s="166">
        <v>-3.2570000000000001</v>
      </c>
      <c r="G6" s="166">
        <v>-3.2570000000000001</v>
      </c>
      <c r="H6" s="1"/>
    </row>
    <row r="7" spans="1:22" x14ac:dyDescent="0.2">
      <c r="A7" s="36" t="s">
        <v>301</v>
      </c>
      <c r="B7" s="52">
        <v>33.212169265747065</v>
      </c>
      <c r="C7" s="52">
        <v>29.666670227050773</v>
      </c>
      <c r="D7" s="52">
        <v>30.688567352294925</v>
      </c>
      <c r="E7" s="52">
        <v>27.49389476776123</v>
      </c>
      <c r="F7" s="52">
        <v>26.535483551025397</v>
      </c>
      <c r="G7" s="52">
        <v>26.535483551025397</v>
      </c>
      <c r="H7" s="1"/>
    </row>
    <row r="8" spans="1:22" x14ac:dyDescent="0.2">
      <c r="A8" s="36" t="s">
        <v>300</v>
      </c>
      <c r="B8" s="176">
        <f>10^(-1/B6)-1</f>
        <v>0.96373660491604696</v>
      </c>
      <c r="C8" s="176">
        <f t="shared" ref="C8:D8" si="0">10^(-1/C6)-1</f>
        <v>1.0439138627828117</v>
      </c>
      <c r="D8" s="176">
        <f t="shared" si="0"/>
        <v>1.0160750691019795</v>
      </c>
      <c r="E8" s="176">
        <f t="shared" ref="E8:G8" si="1">10^(-1/E6)-1</f>
        <v>0.98760168206849919</v>
      </c>
      <c r="F8" s="176">
        <f t="shared" si="1"/>
        <v>1.0278275082680572</v>
      </c>
      <c r="G8" s="176">
        <f t="shared" si="1"/>
        <v>1.0278275082680572</v>
      </c>
      <c r="H8" s="1"/>
    </row>
    <row r="9" spans="1:22" x14ac:dyDescent="0.2">
      <c r="A9" s="46" t="s">
        <v>305</v>
      </c>
      <c r="B9" s="51">
        <v>23.718222389658486</v>
      </c>
      <c r="C9" s="51">
        <v>20.148114586253641</v>
      </c>
      <c r="D9" s="51">
        <v>21.344555115474996</v>
      </c>
      <c r="E9" s="51">
        <v>27.762155617466142</v>
      </c>
      <c r="F9" s="51">
        <v>25.816413024314866</v>
      </c>
      <c r="G9" s="186">
        <v>25.714667918722348</v>
      </c>
      <c r="H9" s="1"/>
    </row>
    <row r="10" spans="1:22" x14ac:dyDescent="0.2">
      <c r="A10" s="36" t="s">
        <v>224</v>
      </c>
      <c r="B10" s="52">
        <v>606.06146240234375</v>
      </c>
      <c r="C10" s="52">
        <v>901.89385986328125</v>
      </c>
      <c r="D10" s="52">
        <v>700.34869384765625</v>
      </c>
      <c r="E10" s="52">
        <v>0.83170615136623405</v>
      </c>
      <c r="F10" s="52">
        <v>1.66255855560303</v>
      </c>
      <c r="G10" s="181">
        <v>1.7865527868270874</v>
      </c>
      <c r="H10" s="1"/>
    </row>
    <row r="11" spans="1:22" x14ac:dyDescent="0.2">
      <c r="A11" s="37" t="s">
        <v>294</v>
      </c>
      <c r="B11" s="53">
        <v>17.555795669555664</v>
      </c>
      <c r="C11" s="53">
        <v>194.43165588378906</v>
      </c>
      <c r="D11" s="53">
        <v>158.86691284179688</v>
      </c>
      <c r="E11" s="53">
        <v>3.272441029548645E-2</v>
      </c>
      <c r="F11" s="53">
        <v>0.44504493474960327</v>
      </c>
      <c r="G11" s="109">
        <v>6.1264939606189728E-2</v>
      </c>
      <c r="H11" s="1"/>
    </row>
    <row r="12" spans="1:22" x14ac:dyDescent="0.2">
      <c r="A12" s="59"/>
      <c r="B12" s="1"/>
      <c r="C12" s="1"/>
      <c r="D12" s="1"/>
      <c r="E12" s="1"/>
      <c r="F12" s="59"/>
      <c r="G12" s="1"/>
      <c r="H12" s="1"/>
    </row>
    <row r="13" spans="1:22" x14ac:dyDescent="0.2">
      <c r="A13" s="208" t="s">
        <v>6</v>
      </c>
      <c r="B13" s="188" t="s">
        <v>210</v>
      </c>
      <c r="C13" s="205"/>
      <c r="D13" s="189"/>
      <c r="E13" s="205" t="s">
        <v>212</v>
      </c>
      <c r="F13" s="205"/>
      <c r="G13" s="189"/>
      <c r="H13" s="1"/>
    </row>
    <row r="14" spans="1:22" x14ac:dyDescent="0.2">
      <c r="A14" s="208"/>
      <c r="B14" s="25" t="s">
        <v>277</v>
      </c>
      <c r="C14" s="25" t="s">
        <v>278</v>
      </c>
      <c r="D14" s="25" t="s">
        <v>279</v>
      </c>
      <c r="E14" s="13" t="s">
        <v>277</v>
      </c>
      <c r="F14" s="25" t="s">
        <v>278</v>
      </c>
      <c r="G14" s="25" t="s">
        <v>279</v>
      </c>
      <c r="H14" s="1"/>
    </row>
    <row r="15" spans="1:22" x14ac:dyDescent="0.2">
      <c r="A15" s="46" t="s">
        <v>205</v>
      </c>
      <c r="B15" s="54">
        <v>0.998</v>
      </c>
      <c r="C15" s="54">
        <v>0.997</v>
      </c>
      <c r="D15" s="54">
        <v>0.995</v>
      </c>
      <c r="E15" s="54">
        <v>0.996</v>
      </c>
      <c r="F15" s="54">
        <v>0.999</v>
      </c>
      <c r="G15" s="54">
        <v>0.999</v>
      </c>
    </row>
    <row r="16" spans="1:22" x14ac:dyDescent="0.2">
      <c r="A16" s="36" t="s">
        <v>204</v>
      </c>
      <c r="B16" s="166">
        <v>-3.3239999999999998</v>
      </c>
      <c r="C16" s="166">
        <v>-3.2210000000000001</v>
      </c>
      <c r="D16" s="166">
        <v>-3.2650000000000001</v>
      </c>
      <c r="E16" s="166">
        <v>-3.3519999999999999</v>
      </c>
      <c r="F16" s="166">
        <v>-3.2570000000000001</v>
      </c>
      <c r="G16" s="166">
        <v>-3.4430000000000001</v>
      </c>
    </row>
    <row r="17" spans="1:7" x14ac:dyDescent="0.2">
      <c r="A17" s="36" t="s">
        <v>301</v>
      </c>
      <c r="B17" s="52">
        <v>32.232049751281735</v>
      </c>
      <c r="C17" s="52">
        <v>29.666670227050773</v>
      </c>
      <c r="D17" s="52">
        <v>30.17671718597412</v>
      </c>
      <c r="E17" s="52">
        <v>27.49389476776123</v>
      </c>
      <c r="F17" s="52">
        <v>26.535483551025397</v>
      </c>
      <c r="G17" s="52">
        <v>26.034321975708007</v>
      </c>
    </row>
    <row r="18" spans="1:7" x14ac:dyDescent="0.2">
      <c r="A18" s="37" t="s">
        <v>300</v>
      </c>
      <c r="B18" s="171">
        <f>10^(-1/B16)-1</f>
        <v>0.99913608604658832</v>
      </c>
      <c r="C18" s="176">
        <f t="shared" ref="C18:D18" si="2">10^(-1/C16)-1</f>
        <v>1.0439138627828117</v>
      </c>
      <c r="D18" s="171">
        <f t="shared" si="2"/>
        <v>1.0243178918932028</v>
      </c>
      <c r="E18" s="176">
        <f t="shared" ref="E18:G18" si="3">10^(-1/E16)-1</f>
        <v>0.98760168206849919</v>
      </c>
      <c r="F18" s="171">
        <f t="shared" si="3"/>
        <v>1.0278275082680572</v>
      </c>
      <c r="G18" s="171">
        <f t="shared" si="3"/>
        <v>0.95184074577131939</v>
      </c>
    </row>
    <row r="19" spans="1:7" x14ac:dyDescent="0.2">
      <c r="A19" s="46" t="s">
        <v>305</v>
      </c>
      <c r="B19" s="51">
        <v>23.176075560637617</v>
      </c>
      <c r="C19" s="51">
        <v>20.345774179977209</v>
      </c>
      <c r="D19" s="51">
        <v>20.57174264443659</v>
      </c>
      <c r="E19" s="51">
        <v>23.884251373927739</v>
      </c>
      <c r="F19" s="51">
        <v>22.547458319024344</v>
      </c>
      <c r="G19" s="186">
        <v>21.569145167536121</v>
      </c>
    </row>
    <row r="20" spans="1:7" x14ac:dyDescent="0.2">
      <c r="A20" s="36" t="s">
        <v>224</v>
      </c>
      <c r="B20" s="52">
        <v>530.17669677734398</v>
      </c>
      <c r="C20" s="52">
        <v>783.050048828125</v>
      </c>
      <c r="D20" s="52">
        <v>874.57940673828125</v>
      </c>
      <c r="E20" s="52">
        <v>11.936103820800781</v>
      </c>
      <c r="F20" s="52">
        <v>16.766693115234375</v>
      </c>
      <c r="G20" s="181">
        <v>19.810047149658203</v>
      </c>
    </row>
    <row r="21" spans="1:7" x14ac:dyDescent="0.2">
      <c r="A21" s="37" t="s">
        <v>294</v>
      </c>
      <c r="B21" s="53">
        <v>18.697568893432617</v>
      </c>
      <c r="C21" s="53">
        <v>96.643356323242188</v>
      </c>
      <c r="D21" s="53">
        <v>94.068496704101562</v>
      </c>
      <c r="E21" s="53">
        <v>0.76858359575271606</v>
      </c>
      <c r="F21" s="53">
        <v>2.2055580615997314</v>
      </c>
      <c r="G21" s="109">
        <v>3.932403564453125</v>
      </c>
    </row>
    <row r="22" spans="1:7" x14ac:dyDescent="0.2">
      <c r="E22" s="1"/>
      <c r="F22" s="1"/>
      <c r="G22" s="1"/>
    </row>
    <row r="23" spans="1:7" x14ac:dyDescent="0.2">
      <c r="A23" s="194" t="s">
        <v>34</v>
      </c>
      <c r="B23" s="188" t="s">
        <v>210</v>
      </c>
      <c r="C23" s="205"/>
      <c r="D23" s="189"/>
      <c r="E23" s="205" t="s">
        <v>212</v>
      </c>
      <c r="F23" s="205"/>
      <c r="G23" s="189"/>
    </row>
    <row r="24" spans="1:7" x14ac:dyDescent="0.2">
      <c r="A24" s="195"/>
      <c r="B24" s="25" t="s">
        <v>277</v>
      </c>
      <c r="C24" s="25" t="s">
        <v>278</v>
      </c>
      <c r="D24" s="25" t="s">
        <v>279</v>
      </c>
      <c r="E24" s="13" t="s">
        <v>277</v>
      </c>
      <c r="F24" s="25" t="s">
        <v>278</v>
      </c>
      <c r="G24" s="25" t="s">
        <v>279</v>
      </c>
    </row>
    <row r="25" spans="1:7" x14ac:dyDescent="0.2">
      <c r="A25" s="46" t="s">
        <v>205</v>
      </c>
      <c r="B25" s="54">
        <v>0.995</v>
      </c>
      <c r="C25" s="54">
        <v>0.995</v>
      </c>
      <c r="D25" s="54">
        <v>0.995</v>
      </c>
      <c r="E25" s="54">
        <v>0.999</v>
      </c>
      <c r="F25" s="54">
        <v>0.999</v>
      </c>
      <c r="G25" s="54">
        <v>0.999</v>
      </c>
    </row>
    <row r="26" spans="1:7" x14ac:dyDescent="0.2">
      <c r="A26" s="36" t="s">
        <v>204</v>
      </c>
      <c r="B26" s="166">
        <v>-3.2650000000000001</v>
      </c>
      <c r="C26" s="166">
        <v>-3.2650000000000001</v>
      </c>
      <c r="D26" s="166">
        <v>-3.2650000000000001</v>
      </c>
      <c r="E26" s="166">
        <v>-3.4430000000000001</v>
      </c>
      <c r="F26" s="166">
        <v>-3.4430000000000001</v>
      </c>
      <c r="G26" s="166">
        <v>-3.4430000000000001</v>
      </c>
    </row>
    <row r="27" spans="1:7" x14ac:dyDescent="0.2">
      <c r="A27" s="36" t="s">
        <v>301</v>
      </c>
      <c r="B27" s="52">
        <v>30.17671718597412</v>
      </c>
      <c r="C27" s="52">
        <v>30.17671718597412</v>
      </c>
      <c r="D27" s="52">
        <v>30.17671718597412</v>
      </c>
      <c r="E27" s="52">
        <v>26.034321975708004</v>
      </c>
      <c r="F27" s="52">
        <v>26.034321975708004</v>
      </c>
      <c r="G27" s="52">
        <v>26.034321975708004</v>
      </c>
    </row>
    <row r="28" spans="1:7" x14ac:dyDescent="0.2">
      <c r="A28" s="36" t="s">
        <v>300</v>
      </c>
      <c r="B28" s="171">
        <f t="shared" ref="B28:D28" si="4">10^(-1/B26)-1</f>
        <v>1.0243178918932028</v>
      </c>
      <c r="C28" s="171">
        <f t="shared" si="4"/>
        <v>1.0243178918932028</v>
      </c>
      <c r="D28" s="171">
        <f t="shared" si="4"/>
        <v>1.0243178918932028</v>
      </c>
      <c r="E28" s="171">
        <f t="shared" ref="E28:G28" si="5">10^(-1/E26)-1</f>
        <v>0.95184074577131939</v>
      </c>
      <c r="F28" s="171">
        <f t="shared" si="5"/>
        <v>0.95184074577131939</v>
      </c>
      <c r="G28" s="171">
        <f t="shared" si="5"/>
        <v>0.95184074577131939</v>
      </c>
    </row>
    <row r="29" spans="1:7" x14ac:dyDescent="0.2">
      <c r="A29" s="46" t="s">
        <v>305</v>
      </c>
      <c r="B29" s="51">
        <v>20.173545522092894</v>
      </c>
      <c r="C29" s="51">
        <v>19.676279531494444</v>
      </c>
      <c r="D29" s="51">
        <v>19.665519307052044</v>
      </c>
      <c r="E29" s="51">
        <v>21.489242026264854</v>
      </c>
      <c r="F29" s="51">
        <v>21.751046562011396</v>
      </c>
      <c r="G29" s="51">
        <v>21.201001512830473</v>
      </c>
    </row>
    <row r="30" spans="1:7" x14ac:dyDescent="0.2">
      <c r="A30" s="36" t="s">
        <v>224</v>
      </c>
      <c r="B30" s="52">
        <v>1158.13330078125</v>
      </c>
      <c r="C30" s="52">
        <v>1644.6009521484375</v>
      </c>
      <c r="D30" s="52">
        <v>1657.12841796875</v>
      </c>
      <c r="E30" s="52">
        <v>20.897432327270508</v>
      </c>
      <c r="F30" s="52">
        <v>17.540956497192383</v>
      </c>
      <c r="G30" s="52">
        <v>25.340242385864258</v>
      </c>
    </row>
    <row r="31" spans="1:7" x14ac:dyDescent="0.2">
      <c r="A31" s="37" t="s">
        <v>294</v>
      </c>
      <c r="B31" s="53">
        <v>22.090059280395508</v>
      </c>
      <c r="C31" s="53">
        <v>278.20849609375</v>
      </c>
      <c r="D31" s="53">
        <v>72.520828247070312</v>
      </c>
      <c r="E31" s="53">
        <v>2.4059457778930664</v>
      </c>
      <c r="F31" s="53">
        <v>4.7799596786499023</v>
      </c>
      <c r="G31" s="53">
        <v>6.5620312690734863</v>
      </c>
    </row>
    <row r="32" spans="1:7" x14ac:dyDescent="0.2">
      <c r="A32" s="59"/>
      <c r="B32" s="1"/>
      <c r="C32" s="1"/>
      <c r="D32" s="1"/>
      <c r="E32" s="1"/>
      <c r="F32" s="1"/>
      <c r="G32" s="1"/>
    </row>
    <row r="33" spans="1:13" x14ac:dyDescent="0.2">
      <c r="A33" s="194" t="s">
        <v>57</v>
      </c>
      <c r="B33" s="205" t="s">
        <v>210</v>
      </c>
      <c r="C33" s="205"/>
      <c r="D33" s="189"/>
      <c r="E33" s="205" t="s">
        <v>212</v>
      </c>
      <c r="F33" s="205"/>
      <c r="G33" s="189"/>
    </row>
    <row r="34" spans="1:13" x14ac:dyDescent="0.2">
      <c r="A34" s="195"/>
      <c r="B34" s="13" t="s">
        <v>277</v>
      </c>
      <c r="C34" s="25" t="s">
        <v>278</v>
      </c>
      <c r="D34" s="25" t="s">
        <v>279</v>
      </c>
      <c r="E34" s="13" t="s">
        <v>277</v>
      </c>
      <c r="F34" s="25" t="s">
        <v>278</v>
      </c>
      <c r="G34" s="25" t="s">
        <v>279</v>
      </c>
    </row>
    <row r="35" spans="1:13" x14ac:dyDescent="0.2">
      <c r="A35" s="46" t="s">
        <v>205</v>
      </c>
      <c r="B35" s="54">
        <v>0.995</v>
      </c>
      <c r="C35" s="54">
        <v>0.999</v>
      </c>
      <c r="D35" s="54">
        <v>0.995</v>
      </c>
      <c r="E35" s="54">
        <v>0.999</v>
      </c>
      <c r="F35" s="54">
        <v>0.999</v>
      </c>
      <c r="G35" s="54">
        <v>0.999</v>
      </c>
    </row>
    <row r="36" spans="1:13" x14ac:dyDescent="0.2">
      <c r="A36" s="36" t="s">
        <v>204</v>
      </c>
      <c r="B36" s="166">
        <v>-3.2650000000000001</v>
      </c>
      <c r="C36" s="166">
        <v>-3.3919999999999999</v>
      </c>
      <c r="D36" s="166">
        <v>-3.2650000000000001</v>
      </c>
      <c r="E36" s="166">
        <v>-3.4430000000000001</v>
      </c>
      <c r="F36" s="166">
        <v>-3.4430000000000001</v>
      </c>
      <c r="G36" s="166">
        <v>-3.4430000000000001</v>
      </c>
    </row>
    <row r="37" spans="1:13" x14ac:dyDescent="0.2">
      <c r="A37" s="36" t="s">
        <v>301</v>
      </c>
      <c r="B37" s="52">
        <v>30.17671718597412</v>
      </c>
      <c r="C37" s="52">
        <v>32.154660606384276</v>
      </c>
      <c r="D37" s="52">
        <v>30.17671718597412</v>
      </c>
      <c r="E37" s="52">
        <v>26.034321975708004</v>
      </c>
      <c r="F37" s="52">
        <v>26.034321975708004</v>
      </c>
      <c r="G37" s="52">
        <v>26.034321975708004</v>
      </c>
    </row>
    <row r="38" spans="1:13" x14ac:dyDescent="0.2">
      <c r="A38" s="36" t="s">
        <v>300</v>
      </c>
      <c r="B38" s="171">
        <f t="shared" ref="B38:D38" si="6">10^(-1/B36)-1</f>
        <v>1.0243178918932028</v>
      </c>
      <c r="C38" s="176">
        <f t="shared" si="6"/>
        <v>0.97156600313984409</v>
      </c>
      <c r="D38" s="171">
        <f t="shared" si="6"/>
        <v>1.0243178918932028</v>
      </c>
      <c r="E38" s="171">
        <f t="shared" ref="E38:G38" si="7">10^(-1/E36)-1</f>
        <v>0.95184074577131939</v>
      </c>
      <c r="F38" s="171">
        <f t="shared" si="7"/>
        <v>0.95184074577131939</v>
      </c>
      <c r="G38" s="171">
        <f t="shared" si="7"/>
        <v>0.95184074577131939</v>
      </c>
    </row>
    <row r="39" spans="1:13" x14ac:dyDescent="0.2">
      <c r="A39" s="46" t="s">
        <v>305</v>
      </c>
      <c r="B39" s="51">
        <v>19.611522269340057</v>
      </c>
      <c r="C39" s="51">
        <v>21.054129996012342</v>
      </c>
      <c r="D39" s="51">
        <v>19.624250875564925</v>
      </c>
      <c r="E39" s="51">
        <v>20.815117239922031</v>
      </c>
      <c r="F39" s="51">
        <v>20.428699601248343</v>
      </c>
      <c r="G39" s="51">
        <v>20.712834771750732</v>
      </c>
    </row>
    <row r="40" spans="1:13" x14ac:dyDescent="0.2">
      <c r="A40" s="36" t="s">
        <v>224</v>
      </c>
      <c r="B40" s="52">
        <v>1721.4495849609375</v>
      </c>
      <c r="C40" s="52">
        <v>1873.1048583984375</v>
      </c>
      <c r="D40" s="52">
        <v>1706.06591796875</v>
      </c>
      <c r="E40" s="52">
        <v>32.801120758056641</v>
      </c>
      <c r="F40" s="52">
        <v>42.473838806152344</v>
      </c>
      <c r="G40" s="52">
        <v>35.123359680175781</v>
      </c>
    </row>
    <row r="41" spans="1:13" x14ac:dyDescent="0.2">
      <c r="A41" s="37" t="s">
        <v>294</v>
      </c>
      <c r="B41" s="53">
        <v>515.045654296875</v>
      </c>
      <c r="C41" s="53">
        <v>226.49693298339844</v>
      </c>
      <c r="D41" s="53">
        <v>189.96255493164062</v>
      </c>
      <c r="E41" s="53">
        <v>13.390958786010742</v>
      </c>
      <c r="F41" s="53">
        <v>12.077771186828613</v>
      </c>
      <c r="G41" s="53">
        <v>11.590527534484863</v>
      </c>
      <c r="H41" s="1"/>
    </row>
    <row r="42" spans="1:13" x14ac:dyDescent="0.2">
      <c r="H42" s="1"/>
    </row>
    <row r="43" spans="1:13" x14ac:dyDescent="0.2">
      <c r="A43" s="194" t="s">
        <v>75</v>
      </c>
      <c r="B43" s="188" t="s">
        <v>210</v>
      </c>
      <c r="C43" s="205"/>
      <c r="D43" s="189"/>
      <c r="E43" s="205" t="s">
        <v>212</v>
      </c>
      <c r="F43" s="205"/>
      <c r="G43" s="189"/>
      <c r="H43" s="1"/>
    </row>
    <row r="44" spans="1:13" x14ac:dyDescent="0.2">
      <c r="A44" s="195"/>
      <c r="B44" s="25" t="s">
        <v>277</v>
      </c>
      <c r="C44" s="25" t="s">
        <v>278</v>
      </c>
      <c r="D44" s="25" t="s">
        <v>279</v>
      </c>
      <c r="E44" s="13" t="s">
        <v>277</v>
      </c>
      <c r="F44" s="25" t="s">
        <v>278</v>
      </c>
      <c r="G44" s="25" t="s">
        <v>279</v>
      </c>
    </row>
    <row r="45" spans="1:13" x14ac:dyDescent="0.2">
      <c r="A45" s="46" t="s">
        <v>205</v>
      </c>
      <c r="B45" s="54">
        <v>0.998</v>
      </c>
      <c r="C45" s="54">
        <v>0.998</v>
      </c>
      <c r="D45" s="54">
        <v>0.998</v>
      </c>
      <c r="E45" s="54">
        <v>1</v>
      </c>
      <c r="F45" s="54">
        <v>1</v>
      </c>
      <c r="G45" s="54">
        <v>1</v>
      </c>
      <c r="I45" s="1"/>
      <c r="J45" s="1"/>
      <c r="K45" s="1"/>
      <c r="M45" s="1"/>
    </row>
    <row r="46" spans="1:13" x14ac:dyDescent="0.2">
      <c r="A46" s="36" t="s">
        <v>204</v>
      </c>
      <c r="B46" s="166">
        <v>-3.5150000000000001</v>
      </c>
      <c r="C46" s="166">
        <v>-3.5150000000000001</v>
      </c>
      <c r="D46" s="166">
        <v>-3.5150000000000001</v>
      </c>
      <c r="E46" s="166">
        <v>-3.4550000000000001</v>
      </c>
      <c r="F46" s="166">
        <v>-3.4550000000000001</v>
      </c>
      <c r="G46" s="166">
        <v>-3.4550000000000001</v>
      </c>
    </row>
    <row r="47" spans="1:13" x14ac:dyDescent="0.2">
      <c r="A47" s="36" t="s">
        <v>301</v>
      </c>
      <c r="B47" s="52">
        <v>32.43275604248047</v>
      </c>
      <c r="C47" s="52">
        <v>32.43275604248047</v>
      </c>
      <c r="D47" s="52">
        <v>32.43275604248047</v>
      </c>
      <c r="E47" s="52">
        <v>27.947874832153317</v>
      </c>
      <c r="F47" s="52">
        <v>27.947874832153317</v>
      </c>
      <c r="G47" s="52">
        <v>27.947874832153317</v>
      </c>
    </row>
    <row r="48" spans="1:13" x14ac:dyDescent="0.2">
      <c r="A48" s="36" t="s">
        <v>300</v>
      </c>
      <c r="B48" s="176">
        <f t="shared" ref="B48:D48" si="8">10^(-1/B46)-1</f>
        <v>0.9252849738790796</v>
      </c>
      <c r="C48" s="176">
        <f t="shared" si="8"/>
        <v>0.9252849738790796</v>
      </c>
      <c r="D48" s="176">
        <f t="shared" si="8"/>
        <v>0.9252849738790796</v>
      </c>
      <c r="E48" s="171">
        <f t="shared" ref="E48:G48" si="9">10^(-1/E46)-1</f>
        <v>0.9473122710455999</v>
      </c>
      <c r="F48" s="171">
        <f t="shared" si="9"/>
        <v>0.9473122710455999</v>
      </c>
      <c r="G48" s="171">
        <f t="shared" si="9"/>
        <v>0.9473122710455999</v>
      </c>
    </row>
    <row r="49" spans="1:11" x14ac:dyDescent="0.2">
      <c r="A49" s="46" t="s">
        <v>305</v>
      </c>
      <c r="B49" s="51">
        <v>21.856006832531108</v>
      </c>
      <c r="C49" s="51">
        <v>22.122126919646036</v>
      </c>
      <c r="D49" s="51">
        <v>22.280419581214439</v>
      </c>
      <c r="E49" s="52">
        <v>23.283023507614423</v>
      </c>
      <c r="F49" s="52">
        <v>23.119964481997428</v>
      </c>
      <c r="G49" s="52">
        <v>23.957310486852506</v>
      </c>
    </row>
    <row r="50" spans="1:11" x14ac:dyDescent="0.2">
      <c r="A50" s="36" t="s">
        <v>224</v>
      </c>
      <c r="B50" s="52">
        <v>1021.015869140625</v>
      </c>
      <c r="C50" s="52">
        <v>857.6748046875</v>
      </c>
      <c r="D50" s="52">
        <v>773.19525146484375</v>
      </c>
      <c r="E50" s="52">
        <v>22.396184921264648</v>
      </c>
      <c r="F50" s="52">
        <v>24.967159271240234</v>
      </c>
      <c r="G50" s="52">
        <v>14.289314270019531</v>
      </c>
    </row>
    <row r="51" spans="1:11" x14ac:dyDescent="0.2">
      <c r="A51" s="37" t="s">
        <v>294</v>
      </c>
      <c r="B51" s="53">
        <v>17.827213287353516</v>
      </c>
      <c r="C51" s="53">
        <v>86.537612915039062</v>
      </c>
      <c r="D51" s="53">
        <v>19.482797622680664</v>
      </c>
      <c r="E51" s="53">
        <v>2.7650547027587891</v>
      </c>
      <c r="F51" s="53">
        <v>2.4606490135192871</v>
      </c>
      <c r="G51" s="53">
        <v>0.61251604557037354</v>
      </c>
    </row>
    <row r="53" spans="1:11" x14ac:dyDescent="0.2">
      <c r="A53" s="30"/>
      <c r="B53" s="215" t="s">
        <v>222</v>
      </c>
      <c r="C53" s="215"/>
      <c r="D53" s="215"/>
      <c r="E53" s="215"/>
      <c r="F53" s="215"/>
    </row>
    <row r="54" spans="1:11" x14ac:dyDescent="0.2">
      <c r="A54" s="2"/>
      <c r="B54" s="25" t="s">
        <v>277</v>
      </c>
      <c r="C54" s="25" t="s">
        <v>278</v>
      </c>
      <c r="D54" s="25" t="s">
        <v>279</v>
      </c>
      <c r="E54" s="25" t="s">
        <v>10</v>
      </c>
      <c r="F54" s="25" t="s">
        <v>11</v>
      </c>
    </row>
    <row r="55" spans="1:11" x14ac:dyDescent="0.2">
      <c r="A55" s="30" t="s">
        <v>2</v>
      </c>
      <c r="B55" s="85">
        <f>E10/(B10*100)</f>
        <v>1.372313210725305E-5</v>
      </c>
      <c r="C55" s="85">
        <f>F10/(C10*100)</f>
        <v>1.8434082208465844E-5</v>
      </c>
      <c r="D55" s="85">
        <f>G10/(D10*100)</f>
        <v>2.5509475530137968E-5</v>
      </c>
      <c r="E55" s="85">
        <f>AVERAGE(B55:D55)</f>
        <v>1.9222229948618953E-5</v>
      </c>
      <c r="F55" s="85">
        <f>STDEV(B55,C55,D55)/SQRT(COUNT(B55,C55,D55))</f>
        <v>3.4251693615438925E-6</v>
      </c>
    </row>
    <row r="56" spans="1:11" x14ac:dyDescent="0.2">
      <c r="A56" s="35" t="s">
        <v>6</v>
      </c>
      <c r="B56" s="85">
        <f>E20/(B20*10)</f>
        <v>2.2513444844622314E-3</v>
      </c>
      <c r="C56" s="85">
        <f>F20/(C20*10)</f>
        <v>2.1412032526307353E-3</v>
      </c>
      <c r="D56" s="85">
        <f>G20/(D20*10)</f>
        <v>2.2650941694979079E-3</v>
      </c>
      <c r="E56" s="85">
        <f t="shared" ref="E56:E59" si="10">AVERAGE(B56:D56)</f>
        <v>2.2192139688636246E-3</v>
      </c>
      <c r="F56" s="85">
        <f>STDEV(B56,C56,D56)/SQRT(COUNT(B56,C56,D56))</f>
        <v>3.9206790844705265E-5</v>
      </c>
      <c r="H56" s="1"/>
    </row>
    <row r="57" spans="1:11" x14ac:dyDescent="0.2">
      <c r="A57" s="35" t="s">
        <v>34</v>
      </c>
      <c r="B57" s="85">
        <f>E30/(B30*10)</f>
        <v>1.8044064800807975E-3</v>
      </c>
      <c r="C57" s="85">
        <f>F30/(C30*10)</f>
        <v>1.0665782768931038E-3</v>
      </c>
      <c r="D57" s="85">
        <f>G30/(D30*10)</f>
        <v>1.5291658818406748E-3</v>
      </c>
      <c r="E57" s="85">
        <f t="shared" si="10"/>
        <v>1.4667168796048586E-3</v>
      </c>
      <c r="F57" s="85">
        <f>STDEV(B57,C57,D57)/SQRT(COUNT(B57,C57,D57))</f>
        <v>2.1526922892429527E-4</v>
      </c>
    </row>
    <row r="58" spans="1:11" x14ac:dyDescent="0.2">
      <c r="A58" s="35" t="s">
        <v>57</v>
      </c>
      <c r="B58" s="85">
        <f>E40/(B40*10)</f>
        <v>1.9054360374312648E-3</v>
      </c>
      <c r="C58" s="85">
        <f>F40/(C40*10)</f>
        <v>2.267563324910106E-3</v>
      </c>
      <c r="D58" s="85">
        <f>G40/(D40*10)</f>
        <v>2.0587340330902228E-3</v>
      </c>
      <c r="E58" s="85">
        <f t="shared" si="10"/>
        <v>2.0772444651438646E-3</v>
      </c>
      <c r="F58" s="85">
        <f>STDEV(B58,C58,D58)/SQRT(COUNT(B58,C58,D58))</f>
        <v>1.0494604987850532E-4</v>
      </c>
    </row>
    <row r="59" spans="1:11" x14ac:dyDescent="0.2">
      <c r="A59" s="35" t="s">
        <v>75</v>
      </c>
      <c r="B59" s="85">
        <f>E50/(B50*10)</f>
        <v>2.193519767730467E-3</v>
      </c>
      <c r="C59" s="85">
        <f>F50/(C50*10)</f>
        <v>2.9110286480127159E-3</v>
      </c>
      <c r="D59" s="85">
        <f>G50/(D50*10)</f>
        <v>1.8480861390377083E-3</v>
      </c>
      <c r="E59" s="85">
        <f t="shared" si="10"/>
        <v>2.3175448515936306E-3</v>
      </c>
      <c r="F59" s="85">
        <f>STDEV(B59,C59,D59)/SQRT(COUNT(B59,C59,D59))</f>
        <v>3.130486439394415E-4</v>
      </c>
    </row>
    <row r="60" spans="1:11" x14ac:dyDescent="0.2">
      <c r="A60" s="1"/>
      <c r="B60" s="1"/>
      <c r="C60" s="1"/>
      <c r="D60" s="1"/>
      <c r="E60" s="1"/>
      <c r="F60" s="1"/>
      <c r="G60" s="1"/>
      <c r="I60" s="1"/>
      <c r="J60" s="1"/>
      <c r="K60" s="1"/>
    </row>
    <row r="61" spans="1:11" x14ac:dyDescent="0.2">
      <c r="A61" s="188" t="s">
        <v>260</v>
      </c>
      <c r="B61" s="189"/>
      <c r="C61" s="1"/>
      <c r="D61" s="1"/>
      <c r="E61" s="1"/>
      <c r="F61" s="1"/>
      <c r="G61" s="1"/>
    </row>
    <row r="62" spans="1:11" ht="17" thickBot="1" x14ac:dyDescent="0.25">
      <c r="A62" s="8"/>
      <c r="B62" s="86" t="s">
        <v>13</v>
      </c>
      <c r="C62" s="1"/>
      <c r="D62" s="1"/>
      <c r="E62" s="1"/>
      <c r="F62" s="1"/>
      <c r="G62" s="1"/>
    </row>
    <row r="63" spans="1:11" x14ac:dyDescent="0.2">
      <c r="A63" s="9" t="s">
        <v>14</v>
      </c>
      <c r="B63" s="158">
        <f>_xlfn.T.TEST(B55:D55,B56:D56,2,2)</f>
        <v>6.1318311524656405E-7</v>
      </c>
      <c r="C63" s="1"/>
      <c r="D63" s="1"/>
      <c r="E63" s="1"/>
      <c r="F63" s="1"/>
    </row>
    <row r="64" spans="1:11" x14ac:dyDescent="0.2">
      <c r="A64" s="9" t="s">
        <v>42</v>
      </c>
      <c r="B64" s="158">
        <f>_xlfn.T.TEST(B55:D55,B57:D57,2,2)</f>
        <v>2.548868360198461E-3</v>
      </c>
      <c r="C64" s="1"/>
      <c r="D64" s="1"/>
      <c r="E64" s="1"/>
      <c r="F64" s="1"/>
    </row>
    <row r="65" spans="1:7" x14ac:dyDescent="0.2">
      <c r="A65" s="9" t="s">
        <v>196</v>
      </c>
      <c r="B65" s="158">
        <f>_xlfn.T.TEST(B55:D55,B58:D58,2,2)</f>
        <v>3.9961396528340212E-5</v>
      </c>
      <c r="C65" s="1"/>
      <c r="D65" s="1"/>
      <c r="E65" s="1"/>
      <c r="F65" s="1"/>
    </row>
    <row r="66" spans="1:7" x14ac:dyDescent="0.2">
      <c r="A66" s="9" t="s">
        <v>77</v>
      </c>
      <c r="B66" s="158">
        <f>_xlfn.T.TEST(B55:D55,B59:D59,2,2)</f>
        <v>1.8329888213563504E-3</v>
      </c>
      <c r="C66" s="1"/>
      <c r="D66" s="1"/>
      <c r="E66" s="1"/>
      <c r="F66" s="1"/>
    </row>
    <row r="67" spans="1:7" x14ac:dyDescent="0.2">
      <c r="A67" s="9" t="s">
        <v>197</v>
      </c>
      <c r="B67" s="158">
        <f>_xlfn.T.TEST(B56:D56,B57:D57,2,2)</f>
        <v>2.6316940953798738E-2</v>
      </c>
      <c r="C67" s="1"/>
      <c r="D67" s="1"/>
      <c r="E67" s="1"/>
      <c r="F67" s="1"/>
    </row>
    <row r="68" spans="1:7" x14ac:dyDescent="0.2">
      <c r="A68" s="31" t="s">
        <v>198</v>
      </c>
      <c r="B68" s="158">
        <f>_xlfn.T.TEST(B56:D56,B58:D58,2,2)</f>
        <v>0.27382472726580043</v>
      </c>
      <c r="C68" s="1"/>
      <c r="D68" s="1"/>
      <c r="E68" s="1"/>
      <c r="F68" s="1"/>
    </row>
    <row r="69" spans="1:7" x14ac:dyDescent="0.2">
      <c r="A69" s="32" t="s">
        <v>105</v>
      </c>
      <c r="B69" s="159">
        <f>_xlfn.T.TEST(B56:D56,B59:D59,2,2)</f>
        <v>0.77085865192621617</v>
      </c>
    </row>
    <row r="75" spans="1:7" x14ac:dyDescent="0.2">
      <c r="F75" s="1"/>
      <c r="G75" s="1"/>
    </row>
  </sheetData>
  <mergeCells count="18">
    <mergeCell ref="A61:B61"/>
    <mergeCell ref="A33:A34"/>
    <mergeCell ref="A23:A24"/>
    <mergeCell ref="B53:F53"/>
    <mergeCell ref="A43:A44"/>
    <mergeCell ref="B33:D33"/>
    <mergeCell ref="E33:G33"/>
    <mergeCell ref="B43:D43"/>
    <mergeCell ref="E43:G43"/>
    <mergeCell ref="B23:D23"/>
    <mergeCell ref="E23:G23"/>
    <mergeCell ref="A2:G2"/>
    <mergeCell ref="A3:A4"/>
    <mergeCell ref="B3:D3"/>
    <mergeCell ref="E3:G3"/>
    <mergeCell ref="A13:A14"/>
    <mergeCell ref="B13:D13"/>
    <mergeCell ref="E13:G13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E20A-6EBF-6F4F-A76E-1D7761CB3258}">
  <dimension ref="A1:X53"/>
  <sheetViews>
    <sheetView zoomScaleNormal="100" workbookViewId="0"/>
  </sheetViews>
  <sheetFormatPr baseColWidth="10" defaultRowHeight="16" x14ac:dyDescent="0.2"/>
  <cols>
    <col min="1" max="1" width="20.6640625" bestFit="1" customWidth="1"/>
    <col min="2" max="2" width="14" bestFit="1" customWidth="1"/>
    <col min="3" max="3" width="7.6640625" bestFit="1" customWidth="1"/>
    <col min="4" max="4" width="14" bestFit="1" customWidth="1"/>
    <col min="5" max="5" width="7.6640625" bestFit="1" customWidth="1"/>
    <col min="6" max="6" width="14" bestFit="1" customWidth="1"/>
    <col min="7" max="7" width="7.6640625" bestFit="1" customWidth="1"/>
    <col min="9" max="9" width="20.6640625" bestFit="1" customWidth="1"/>
    <col min="10" max="10" width="14" bestFit="1" customWidth="1"/>
    <col min="11" max="11" width="13" bestFit="1" customWidth="1"/>
    <col min="12" max="12" width="14" bestFit="1" customWidth="1"/>
    <col min="13" max="13" width="13" bestFit="1" customWidth="1"/>
    <col min="14" max="14" width="14" bestFit="1" customWidth="1"/>
    <col min="15" max="15" width="7.6640625" bestFit="1" customWidth="1"/>
    <col min="17" max="17" width="20.6640625" customWidth="1"/>
    <col min="18" max="18" width="14" bestFit="1" customWidth="1"/>
    <col min="19" max="19" width="13" bestFit="1" customWidth="1"/>
    <col min="20" max="20" width="14" bestFit="1" customWidth="1"/>
    <col min="21" max="21" width="13" bestFit="1" customWidth="1"/>
    <col min="22" max="22" width="14" bestFit="1" customWidth="1"/>
    <col min="23" max="23" width="13" bestFit="1" customWidth="1"/>
  </cols>
  <sheetData>
    <row r="1" spans="1:24" x14ac:dyDescent="0.2">
      <c r="A1" s="3" t="s">
        <v>194</v>
      </c>
    </row>
    <row r="2" spans="1:24" x14ac:dyDescent="0.2">
      <c r="A2" s="196" t="s">
        <v>0</v>
      </c>
      <c r="B2" s="196"/>
      <c r="C2" s="196"/>
      <c r="D2" s="196"/>
      <c r="E2" s="196"/>
      <c r="F2" s="196"/>
      <c r="G2" s="196"/>
      <c r="H2" s="1"/>
      <c r="I2" s="196" t="s">
        <v>1</v>
      </c>
      <c r="J2" s="196"/>
      <c r="K2" s="196"/>
      <c r="L2" s="196"/>
      <c r="M2" s="196"/>
      <c r="N2" s="196"/>
      <c r="O2" s="196"/>
      <c r="Q2" s="196" t="s">
        <v>18</v>
      </c>
      <c r="R2" s="196"/>
      <c r="S2" s="196"/>
      <c r="T2" s="196"/>
      <c r="U2" s="196"/>
      <c r="V2" s="196"/>
      <c r="W2" s="196"/>
      <c r="X2" s="1"/>
    </row>
    <row r="3" spans="1:24" x14ac:dyDescent="0.2">
      <c r="A3" s="197" t="s">
        <v>2</v>
      </c>
      <c r="B3" s="225" t="s">
        <v>277</v>
      </c>
      <c r="C3" s="226"/>
      <c r="D3" s="192" t="s">
        <v>278</v>
      </c>
      <c r="E3" s="193"/>
      <c r="F3" s="192" t="s">
        <v>279</v>
      </c>
      <c r="G3" s="193"/>
      <c r="H3" s="1"/>
      <c r="I3" s="197" t="s">
        <v>2</v>
      </c>
      <c r="J3" s="225" t="s">
        <v>277</v>
      </c>
      <c r="K3" s="226"/>
      <c r="L3" s="192" t="s">
        <v>278</v>
      </c>
      <c r="M3" s="193"/>
      <c r="N3" s="192" t="s">
        <v>279</v>
      </c>
      <c r="O3" s="193"/>
      <c r="Q3" s="207" t="s">
        <v>2</v>
      </c>
      <c r="R3" s="192" t="s">
        <v>277</v>
      </c>
      <c r="S3" s="193"/>
      <c r="T3" s="192" t="s">
        <v>278</v>
      </c>
      <c r="U3" s="193"/>
      <c r="V3" s="192" t="s">
        <v>279</v>
      </c>
      <c r="W3" s="193"/>
      <c r="X3" s="1"/>
    </row>
    <row r="4" spans="1:24" x14ac:dyDescent="0.2">
      <c r="A4" s="227"/>
      <c r="B4" s="164" t="s">
        <v>201</v>
      </c>
      <c r="C4" s="182" t="s">
        <v>253</v>
      </c>
      <c r="D4" s="164" t="s">
        <v>201</v>
      </c>
      <c r="E4" s="182" t="s">
        <v>253</v>
      </c>
      <c r="F4" s="164" t="s">
        <v>201</v>
      </c>
      <c r="G4" s="182" t="s">
        <v>253</v>
      </c>
      <c r="H4" s="1"/>
      <c r="I4" s="198"/>
      <c r="J4" s="69" t="s">
        <v>201</v>
      </c>
      <c r="K4" s="157" t="s">
        <v>253</v>
      </c>
      <c r="L4" s="69" t="s">
        <v>201</v>
      </c>
      <c r="M4" s="157" t="s">
        <v>253</v>
      </c>
      <c r="N4" s="69" t="s">
        <v>201</v>
      </c>
      <c r="O4" s="157" t="s">
        <v>253</v>
      </c>
      <c r="Q4" s="207"/>
      <c r="R4" s="69" t="s">
        <v>219</v>
      </c>
      <c r="S4" s="157" t="s">
        <v>253</v>
      </c>
      <c r="T4" s="69" t="s">
        <v>219</v>
      </c>
      <c r="U4" s="157" t="s">
        <v>253</v>
      </c>
      <c r="V4" s="69" t="s">
        <v>219</v>
      </c>
      <c r="W4" s="157" t="s">
        <v>253</v>
      </c>
      <c r="X4" s="1"/>
    </row>
    <row r="5" spans="1:24" x14ac:dyDescent="0.2">
      <c r="A5" s="230" t="s">
        <v>205</v>
      </c>
      <c r="B5" s="67">
        <v>0.998</v>
      </c>
      <c r="C5" s="55">
        <v>0.998</v>
      </c>
      <c r="D5" s="67">
        <v>0.998</v>
      </c>
      <c r="E5" s="55">
        <v>0.998</v>
      </c>
      <c r="F5" s="67">
        <v>0.998</v>
      </c>
      <c r="G5" s="55">
        <v>0.998</v>
      </c>
      <c r="H5" s="1"/>
      <c r="I5" s="230" t="s">
        <v>205</v>
      </c>
      <c r="J5" s="67">
        <v>0.996</v>
      </c>
      <c r="K5" s="55">
        <v>0.996</v>
      </c>
      <c r="L5" s="67">
        <v>0.999</v>
      </c>
      <c r="M5" s="55">
        <v>0.999</v>
      </c>
      <c r="N5" s="67">
        <v>0.999</v>
      </c>
      <c r="O5" s="55">
        <v>0.999</v>
      </c>
      <c r="Q5" s="230" t="s">
        <v>205</v>
      </c>
      <c r="R5" s="67">
        <v>0.998</v>
      </c>
      <c r="S5" s="55">
        <v>0.998</v>
      </c>
      <c r="T5" s="67">
        <v>0.997</v>
      </c>
      <c r="U5" s="55">
        <v>0.997</v>
      </c>
      <c r="V5" s="67">
        <v>0.996</v>
      </c>
      <c r="W5" s="55">
        <v>0.996</v>
      </c>
      <c r="X5" s="1"/>
    </row>
    <row r="6" spans="1:24" x14ac:dyDescent="0.2">
      <c r="A6" s="165" t="s">
        <v>204</v>
      </c>
      <c r="B6" s="110">
        <v>-3.306</v>
      </c>
      <c r="C6" s="180">
        <v>-3.306</v>
      </c>
      <c r="D6" s="110">
        <v>-3.323</v>
      </c>
      <c r="E6" s="180">
        <v>-3.323</v>
      </c>
      <c r="F6" s="110">
        <v>-3.323</v>
      </c>
      <c r="G6" s="180">
        <v>-3.323</v>
      </c>
      <c r="H6" s="1"/>
      <c r="I6" s="165" t="s">
        <v>204</v>
      </c>
      <c r="J6" s="110">
        <v>-3.3519999999999999</v>
      </c>
      <c r="K6" s="180">
        <v>-3.3519999999999999</v>
      </c>
      <c r="L6" s="110">
        <v>-3.2570000000000001</v>
      </c>
      <c r="M6" s="180">
        <v>-3.2570000000000001</v>
      </c>
      <c r="N6" s="110">
        <v>-3.2570000000000001</v>
      </c>
      <c r="O6" s="180">
        <v>-3.2570000000000001</v>
      </c>
      <c r="Q6" s="165" t="s">
        <v>204</v>
      </c>
      <c r="R6" s="110">
        <v>-3.4119999999999999</v>
      </c>
      <c r="S6" s="180">
        <v>-3.4119999999999999</v>
      </c>
      <c r="T6" s="110">
        <v>-3.2210000000000001</v>
      </c>
      <c r="U6" s="180">
        <v>-3.2210000000000001</v>
      </c>
      <c r="V6" s="110">
        <v>-3.2839999999999998</v>
      </c>
      <c r="W6" s="180">
        <v>-3.2839999999999998</v>
      </c>
      <c r="X6" s="1"/>
    </row>
    <row r="7" spans="1:24" x14ac:dyDescent="0.2">
      <c r="A7" s="165" t="s">
        <v>301</v>
      </c>
      <c r="B7" s="169">
        <v>27.648069190979005</v>
      </c>
      <c r="C7" s="181">
        <v>27.648069190979005</v>
      </c>
      <c r="D7" s="169">
        <v>27.265935707092286</v>
      </c>
      <c r="E7" s="181">
        <v>27.265935707092286</v>
      </c>
      <c r="F7" s="169">
        <v>27.265935707092286</v>
      </c>
      <c r="G7" s="181">
        <v>27.265935707092286</v>
      </c>
      <c r="H7" s="1"/>
      <c r="I7" s="165" t="s">
        <v>301</v>
      </c>
      <c r="J7" s="169">
        <v>27.49389476776123</v>
      </c>
      <c r="K7" s="181">
        <v>27.49389476776123</v>
      </c>
      <c r="L7" s="169">
        <v>26.535483551025397</v>
      </c>
      <c r="M7" s="181">
        <v>26.535483551025397</v>
      </c>
      <c r="N7" s="169">
        <v>26.535483551025397</v>
      </c>
      <c r="O7" s="181">
        <v>26.535483551025397</v>
      </c>
      <c r="Q7" s="165" t="s">
        <v>301</v>
      </c>
      <c r="R7" s="169">
        <v>33.212169265747065</v>
      </c>
      <c r="S7" s="181">
        <v>33.212169265747065</v>
      </c>
      <c r="T7" s="169">
        <v>29.666670227050773</v>
      </c>
      <c r="U7" s="181">
        <v>29.666670227050773</v>
      </c>
      <c r="V7" s="169">
        <v>30.688567352294925</v>
      </c>
      <c r="W7" s="181">
        <v>30.688567352294925</v>
      </c>
      <c r="X7" s="1"/>
    </row>
    <row r="8" spans="1:24" x14ac:dyDescent="0.2">
      <c r="A8" s="47" t="s">
        <v>300</v>
      </c>
      <c r="B8" s="170">
        <f t="shared" ref="B8:G8" si="0">10^(-1/B6)-1</f>
        <v>1.0066902418101149</v>
      </c>
      <c r="C8" s="173">
        <f t="shared" si="0"/>
        <v>1.0066902418101149</v>
      </c>
      <c r="D8" s="170">
        <f t="shared" si="0"/>
        <v>0.99955287092947742</v>
      </c>
      <c r="E8" s="173">
        <f t="shared" si="0"/>
        <v>0.99955287092947742</v>
      </c>
      <c r="F8" s="170">
        <f t="shared" si="0"/>
        <v>0.99955287092947742</v>
      </c>
      <c r="G8" s="173">
        <f t="shared" si="0"/>
        <v>0.99955287092947742</v>
      </c>
      <c r="H8" s="1"/>
      <c r="I8" s="47" t="s">
        <v>300</v>
      </c>
      <c r="J8" s="170">
        <f t="shared" ref="J8:O8" si="1">10^(-1/J6)-1</f>
        <v>0.98760168206849919</v>
      </c>
      <c r="K8" s="173">
        <f t="shared" si="1"/>
        <v>0.98760168206849919</v>
      </c>
      <c r="L8" s="170">
        <f t="shared" si="1"/>
        <v>1.0278275082680572</v>
      </c>
      <c r="M8" s="173">
        <f t="shared" si="1"/>
        <v>1.0278275082680572</v>
      </c>
      <c r="N8" s="170">
        <f t="shared" si="1"/>
        <v>1.0278275082680572</v>
      </c>
      <c r="O8" s="173">
        <f t="shared" si="1"/>
        <v>1.0278275082680572</v>
      </c>
      <c r="Q8" s="47" t="s">
        <v>300</v>
      </c>
      <c r="R8" s="170">
        <f>10^(-1/R6)-1</f>
        <v>0.96373660491604696</v>
      </c>
      <c r="S8" s="173">
        <f>10^(-1/S6)-1</f>
        <v>0.96373660491604696</v>
      </c>
      <c r="T8" s="170">
        <f t="shared" ref="T8:W8" si="2">10^(-1/T6)-1</f>
        <v>1.0439138627828117</v>
      </c>
      <c r="U8" s="173">
        <f t="shared" si="2"/>
        <v>1.0439138627828117</v>
      </c>
      <c r="V8" s="170">
        <f t="shared" si="2"/>
        <v>1.0160750691019795</v>
      </c>
      <c r="W8" s="173">
        <f t="shared" si="2"/>
        <v>1.0160750691019795</v>
      </c>
      <c r="X8" s="1"/>
    </row>
    <row r="9" spans="1:24" x14ac:dyDescent="0.2">
      <c r="A9" s="230" t="s">
        <v>305</v>
      </c>
      <c r="B9" s="169">
        <v>27.042873253624965</v>
      </c>
      <c r="C9" s="181">
        <v>34.905476825664564</v>
      </c>
      <c r="D9" s="169">
        <v>26.557786219602445</v>
      </c>
      <c r="E9" s="181">
        <v>35.935233109787504</v>
      </c>
      <c r="F9" s="169">
        <v>26.488793915917714</v>
      </c>
      <c r="G9" s="181">
        <v>33.991225174685347</v>
      </c>
      <c r="H9" s="1"/>
      <c r="I9" s="230" t="s">
        <v>305</v>
      </c>
      <c r="J9" s="169">
        <v>27.762155617466142</v>
      </c>
      <c r="K9" s="181">
        <v>35.324347887178519</v>
      </c>
      <c r="L9" s="169">
        <v>25.816413024314866</v>
      </c>
      <c r="M9" s="181">
        <v>35.43070644921864</v>
      </c>
      <c r="N9" s="169">
        <v>25.714667918722348</v>
      </c>
      <c r="O9" s="181">
        <v>33.030881450257311</v>
      </c>
      <c r="Q9" s="230" t="s">
        <v>305</v>
      </c>
      <c r="R9" s="169">
        <v>23.718222389658486</v>
      </c>
      <c r="S9" s="181" t="s">
        <v>202</v>
      </c>
      <c r="T9" s="169">
        <v>20.148114586253641</v>
      </c>
      <c r="U9" s="181" t="s">
        <v>202</v>
      </c>
      <c r="V9" s="169">
        <v>21.344555115474996</v>
      </c>
      <c r="W9" s="181">
        <v>34.672793722645231</v>
      </c>
      <c r="X9" s="1"/>
    </row>
    <row r="10" spans="1:24" x14ac:dyDescent="0.2">
      <c r="A10" s="165" t="s">
        <v>224</v>
      </c>
      <c r="B10" s="169">
        <v>1.5242628753185301</v>
      </c>
      <c r="C10" s="181">
        <v>6.3793566077947617E-3</v>
      </c>
      <c r="D10" s="169">
        <v>1.6334486007690401</v>
      </c>
      <c r="E10" s="181">
        <v>2.4610660038888454E-3</v>
      </c>
      <c r="F10" s="169">
        <v>1.71343457698822</v>
      </c>
      <c r="G10" s="181">
        <v>9.465404786169529E-3</v>
      </c>
      <c r="H10" s="1"/>
      <c r="I10" s="165" t="s">
        <v>224</v>
      </c>
      <c r="J10" s="169">
        <v>0.83170615136623405</v>
      </c>
      <c r="K10" s="181">
        <v>4.6126018278300762E-3</v>
      </c>
      <c r="L10" s="169">
        <v>1.66255855560303</v>
      </c>
      <c r="M10" s="181">
        <v>1.8573370762169361E-3</v>
      </c>
      <c r="N10" s="169">
        <v>1.7865527868270874</v>
      </c>
      <c r="O10" s="181">
        <v>1.0132378898561001E-2</v>
      </c>
      <c r="Q10" s="165" t="s">
        <v>224</v>
      </c>
      <c r="R10" s="169">
        <v>606.06146240234375</v>
      </c>
      <c r="S10" s="181" t="s">
        <v>203</v>
      </c>
      <c r="T10" s="169">
        <v>901.89385986328125</v>
      </c>
      <c r="U10" s="181" t="s">
        <v>203</v>
      </c>
      <c r="V10" s="169">
        <v>700.34869384765625</v>
      </c>
      <c r="W10" s="181">
        <v>6.1203517019748688E-2</v>
      </c>
      <c r="X10" s="1"/>
    </row>
    <row r="11" spans="1:24" x14ac:dyDescent="0.2">
      <c r="A11" s="47" t="s">
        <v>295</v>
      </c>
      <c r="B11" s="89">
        <v>1.6989296302199364E-2</v>
      </c>
      <c r="C11" s="109" t="s">
        <v>203</v>
      </c>
      <c r="D11" s="89">
        <v>0.18796035647392273</v>
      </c>
      <c r="E11" s="109">
        <v>5.6798638979671523E-5</v>
      </c>
      <c r="F11" s="89">
        <v>0.15422721207141876</v>
      </c>
      <c r="G11" s="109">
        <v>7.6975738629698753E-3</v>
      </c>
      <c r="H11" s="1"/>
      <c r="I11" s="47" t="s">
        <v>295</v>
      </c>
      <c r="J11" s="89">
        <v>3.272441029548645E-2</v>
      </c>
      <c r="K11" s="109" t="s">
        <v>203</v>
      </c>
      <c r="L11" s="89">
        <v>0.44504493474960327</v>
      </c>
      <c r="M11" s="109" t="s">
        <v>203</v>
      </c>
      <c r="N11" s="89">
        <v>6.1264939606189728E-2</v>
      </c>
      <c r="O11" s="109">
        <v>5.9581180103123188E-3</v>
      </c>
      <c r="Q11" s="47" t="s">
        <v>295</v>
      </c>
      <c r="R11" s="89">
        <v>17.555795669555664</v>
      </c>
      <c r="S11" s="109" t="s">
        <v>203</v>
      </c>
      <c r="T11" s="89">
        <v>194.43165588378906</v>
      </c>
      <c r="U11" s="109" t="s">
        <v>203</v>
      </c>
      <c r="V11" s="89">
        <v>158.86691284179688</v>
      </c>
      <c r="W11" s="109">
        <v>3.0076336115598679E-2</v>
      </c>
      <c r="X11" s="1"/>
    </row>
    <row r="12" spans="1:24" x14ac:dyDescent="0.2">
      <c r="A12" s="59"/>
      <c r="B12" s="1"/>
      <c r="C12" s="1"/>
      <c r="D12" s="1"/>
      <c r="E12" s="1"/>
      <c r="F12" s="1"/>
      <c r="G12" s="1"/>
      <c r="H12" s="1"/>
      <c r="I12" s="59"/>
      <c r="J12" s="1"/>
      <c r="K12" s="1"/>
      <c r="L12" s="1"/>
      <c r="M12" s="1"/>
      <c r="N12" s="1"/>
      <c r="O12" s="1"/>
      <c r="Q12" s="59"/>
      <c r="R12" s="1"/>
      <c r="S12" s="1"/>
      <c r="T12" s="1"/>
      <c r="U12" s="1"/>
      <c r="V12" s="1"/>
      <c r="W12" s="1"/>
      <c r="X12" s="1"/>
    </row>
    <row r="13" spans="1:24" x14ac:dyDescent="0.2">
      <c r="A13" s="194" t="s">
        <v>6</v>
      </c>
      <c r="B13" s="192" t="s">
        <v>277</v>
      </c>
      <c r="C13" s="193"/>
      <c r="D13" s="192" t="s">
        <v>278</v>
      </c>
      <c r="E13" s="193"/>
      <c r="F13" s="192" t="s">
        <v>279</v>
      </c>
      <c r="G13" s="193"/>
      <c r="H13" s="1"/>
      <c r="I13" s="194" t="s">
        <v>6</v>
      </c>
      <c r="J13" s="192" t="s">
        <v>277</v>
      </c>
      <c r="K13" s="193"/>
      <c r="L13" s="192" t="s">
        <v>278</v>
      </c>
      <c r="M13" s="193"/>
      <c r="N13" s="192" t="s">
        <v>279</v>
      </c>
      <c r="O13" s="193"/>
      <c r="Q13" s="208" t="s">
        <v>6</v>
      </c>
      <c r="R13" s="192" t="s">
        <v>277</v>
      </c>
      <c r="S13" s="193"/>
      <c r="T13" s="192" t="s">
        <v>278</v>
      </c>
      <c r="U13" s="193"/>
      <c r="V13" s="192" t="s">
        <v>279</v>
      </c>
      <c r="W13" s="193"/>
      <c r="X13" s="1"/>
    </row>
    <row r="14" spans="1:24" x14ac:dyDescent="0.2">
      <c r="A14" s="195"/>
      <c r="B14" s="69" t="s">
        <v>218</v>
      </c>
      <c r="C14" s="157" t="s">
        <v>253</v>
      </c>
      <c r="D14" s="69" t="s">
        <v>218</v>
      </c>
      <c r="E14" s="157" t="s">
        <v>253</v>
      </c>
      <c r="F14" s="69" t="s">
        <v>218</v>
      </c>
      <c r="G14" s="157" t="s">
        <v>253</v>
      </c>
      <c r="H14" s="1"/>
      <c r="I14" s="195"/>
      <c r="J14" s="69" t="s">
        <v>218</v>
      </c>
      <c r="K14" s="157" t="s">
        <v>253</v>
      </c>
      <c r="L14" s="69" t="s">
        <v>218</v>
      </c>
      <c r="M14" s="157" t="s">
        <v>253</v>
      </c>
      <c r="N14" s="69" t="s">
        <v>218</v>
      </c>
      <c r="O14" s="157" t="s">
        <v>253</v>
      </c>
      <c r="Q14" s="208"/>
      <c r="R14" s="69" t="s">
        <v>219</v>
      </c>
      <c r="S14" s="157" t="s">
        <v>253</v>
      </c>
      <c r="T14" s="69" t="s">
        <v>219</v>
      </c>
      <c r="U14" s="157" t="s">
        <v>253</v>
      </c>
      <c r="V14" s="69" t="s">
        <v>219</v>
      </c>
      <c r="W14" s="157" t="s">
        <v>253</v>
      </c>
      <c r="X14" s="1"/>
    </row>
    <row r="15" spans="1:24" x14ac:dyDescent="0.2">
      <c r="A15" s="230" t="s">
        <v>205</v>
      </c>
      <c r="B15" s="67">
        <v>0.99199999999999999</v>
      </c>
      <c r="C15" s="55">
        <v>0.99199999999999999</v>
      </c>
      <c r="D15" s="67">
        <v>0.998</v>
      </c>
      <c r="E15" s="55">
        <v>0.998</v>
      </c>
      <c r="F15" s="67">
        <v>0.998</v>
      </c>
      <c r="G15" s="55">
        <v>0.998</v>
      </c>
      <c r="H15" s="1"/>
      <c r="I15" s="230" t="s">
        <v>205</v>
      </c>
      <c r="J15" s="67">
        <v>0.996</v>
      </c>
      <c r="K15" s="55">
        <v>0.996</v>
      </c>
      <c r="L15" s="67">
        <v>0.999</v>
      </c>
      <c r="M15" s="55">
        <v>0.999</v>
      </c>
      <c r="N15" s="67">
        <v>0.999</v>
      </c>
      <c r="O15" s="55">
        <v>0.999</v>
      </c>
      <c r="Q15" s="230" t="s">
        <v>205</v>
      </c>
      <c r="R15" s="67">
        <v>0.998</v>
      </c>
      <c r="S15" s="55">
        <v>0.998</v>
      </c>
      <c r="T15" s="67">
        <v>0.997</v>
      </c>
      <c r="U15" s="55">
        <v>0.997</v>
      </c>
      <c r="V15" s="67">
        <v>0.995</v>
      </c>
      <c r="W15" s="55">
        <v>0.995</v>
      </c>
    </row>
    <row r="16" spans="1:24" x14ac:dyDescent="0.2">
      <c r="A16" s="165" t="s">
        <v>204</v>
      </c>
      <c r="B16" s="110">
        <v>-3.238</v>
      </c>
      <c r="C16" s="180">
        <v>-3.238</v>
      </c>
      <c r="D16" s="110">
        <v>-3.323</v>
      </c>
      <c r="E16" s="180">
        <v>-3.323</v>
      </c>
      <c r="F16" s="110">
        <v>-3.286</v>
      </c>
      <c r="G16" s="180">
        <v>-3.286</v>
      </c>
      <c r="H16" s="1"/>
      <c r="I16" s="165" t="s">
        <v>204</v>
      </c>
      <c r="J16" s="110">
        <v>-3.3519999999999999</v>
      </c>
      <c r="K16" s="180">
        <v>-3.3519999999999999</v>
      </c>
      <c r="L16" s="110">
        <v>-3.2570000000000001</v>
      </c>
      <c r="M16" s="180">
        <v>-3.2570000000000001</v>
      </c>
      <c r="N16" s="110">
        <v>-3.4430000000000001</v>
      </c>
      <c r="O16" s="180">
        <v>-3.4430000000000001</v>
      </c>
      <c r="Q16" s="165" t="s">
        <v>204</v>
      </c>
      <c r="R16" s="110">
        <v>-3.3239999999999998</v>
      </c>
      <c r="S16" s="180">
        <v>-3.3239999999999998</v>
      </c>
      <c r="T16" s="110">
        <v>-3.2210000000000001</v>
      </c>
      <c r="U16" s="180">
        <v>-3.2210000000000001</v>
      </c>
      <c r="V16" s="110">
        <v>-3.2650000000000001</v>
      </c>
      <c r="W16" s="180">
        <v>-3.2650000000000001</v>
      </c>
    </row>
    <row r="17" spans="1:23" x14ac:dyDescent="0.2">
      <c r="A17" s="165" t="s">
        <v>301</v>
      </c>
      <c r="B17" s="169">
        <v>26.788213729858398</v>
      </c>
      <c r="C17" s="181">
        <v>26.788213729858398</v>
      </c>
      <c r="D17" s="169">
        <v>27.265935707092286</v>
      </c>
      <c r="E17" s="181">
        <v>27.265935707092286</v>
      </c>
      <c r="F17" s="169">
        <v>25.30019397735596</v>
      </c>
      <c r="G17" s="181">
        <v>25.30019397735596</v>
      </c>
      <c r="H17" s="1"/>
      <c r="I17" s="165" t="s">
        <v>301</v>
      </c>
      <c r="J17" s="169">
        <v>27.49389476776123</v>
      </c>
      <c r="K17" s="181">
        <v>27.49389476776123</v>
      </c>
      <c r="L17" s="169">
        <v>26.535483551025397</v>
      </c>
      <c r="M17" s="181">
        <v>26.535483551025397</v>
      </c>
      <c r="N17" s="169">
        <v>26.034321975708007</v>
      </c>
      <c r="O17" s="181">
        <v>26.034321975708007</v>
      </c>
      <c r="Q17" s="165" t="s">
        <v>301</v>
      </c>
      <c r="R17" s="169">
        <v>32.229999999999997</v>
      </c>
      <c r="S17" s="181">
        <v>32.229999999999997</v>
      </c>
      <c r="T17" s="169">
        <v>29.666670227050773</v>
      </c>
      <c r="U17" s="181">
        <v>29.666670227050773</v>
      </c>
      <c r="V17" s="169">
        <v>30.17671718597412</v>
      </c>
      <c r="W17" s="181">
        <v>30.17671718597412</v>
      </c>
    </row>
    <row r="18" spans="1:23" x14ac:dyDescent="0.2">
      <c r="A18" s="47" t="s">
        <v>300</v>
      </c>
      <c r="B18" s="170">
        <f t="shared" ref="B18:G18" si="3">10^(-1/B16)-1</f>
        <v>1.0362571052101837</v>
      </c>
      <c r="C18" s="173">
        <f t="shared" si="3"/>
        <v>1.0362571052101837</v>
      </c>
      <c r="D18" s="170">
        <f t="shared" si="3"/>
        <v>0.99955287092947742</v>
      </c>
      <c r="E18" s="173">
        <f t="shared" si="3"/>
        <v>0.99955287092947742</v>
      </c>
      <c r="F18" s="170">
        <f t="shared" si="3"/>
        <v>1.0152148897540267</v>
      </c>
      <c r="G18" s="173">
        <f t="shared" si="3"/>
        <v>1.0152148897540267</v>
      </c>
      <c r="H18" s="1"/>
      <c r="I18" s="47" t="s">
        <v>300</v>
      </c>
      <c r="J18" s="170">
        <f t="shared" ref="J18:O18" si="4">10^(-1/J16)-1</f>
        <v>0.98760168206849919</v>
      </c>
      <c r="K18" s="173">
        <f t="shared" si="4"/>
        <v>0.98760168206849919</v>
      </c>
      <c r="L18" s="170">
        <f t="shared" si="4"/>
        <v>1.0278275082680572</v>
      </c>
      <c r="M18" s="173">
        <f t="shared" si="4"/>
        <v>1.0278275082680572</v>
      </c>
      <c r="N18" s="170">
        <f t="shared" si="4"/>
        <v>0.95184074577131939</v>
      </c>
      <c r="O18" s="173">
        <f t="shared" si="4"/>
        <v>0.95184074577131939</v>
      </c>
      <c r="Q18" s="47" t="s">
        <v>300</v>
      </c>
      <c r="R18" s="170">
        <v>1</v>
      </c>
      <c r="S18" s="173">
        <v>1</v>
      </c>
      <c r="T18" s="170">
        <f t="shared" ref="T18:W18" si="5">10^(-1/T16)-1</f>
        <v>1.0439138627828117</v>
      </c>
      <c r="U18" s="173">
        <f t="shared" si="5"/>
        <v>1.0439138627828117</v>
      </c>
      <c r="V18" s="170">
        <f t="shared" si="5"/>
        <v>1.0243178918932028</v>
      </c>
      <c r="W18" s="173">
        <f t="shared" si="5"/>
        <v>1.0243178918932028</v>
      </c>
    </row>
    <row r="19" spans="1:23" x14ac:dyDescent="0.2">
      <c r="A19" s="230" t="s">
        <v>305</v>
      </c>
      <c r="B19" s="169">
        <v>20.428901748756587</v>
      </c>
      <c r="C19" s="181">
        <v>32.259979161104312</v>
      </c>
      <c r="D19" s="169">
        <v>20.215611698441812</v>
      </c>
      <c r="E19" s="181">
        <v>32.729835830939145</v>
      </c>
      <c r="F19" s="169">
        <v>18.299935925167915</v>
      </c>
      <c r="G19" s="181">
        <v>31.176490668720628</v>
      </c>
      <c r="H19" s="1"/>
      <c r="I19" s="230" t="s">
        <v>305</v>
      </c>
      <c r="J19" s="169">
        <v>23.884251373927739</v>
      </c>
      <c r="K19" s="181">
        <v>33.080329389726778</v>
      </c>
      <c r="L19" s="169">
        <v>22.547458319024344</v>
      </c>
      <c r="M19" s="181">
        <v>32.448708944020474</v>
      </c>
      <c r="N19" s="169">
        <v>21.569145167536121</v>
      </c>
      <c r="O19" s="181">
        <v>31.450069794815711</v>
      </c>
      <c r="Q19" s="230" t="s">
        <v>305</v>
      </c>
      <c r="R19" s="169">
        <v>23.174016815183908</v>
      </c>
      <c r="S19" s="181">
        <v>36.120958465750206</v>
      </c>
      <c r="T19" s="169">
        <v>20.345774179977209</v>
      </c>
      <c r="U19" s="181">
        <v>35.257583164264567</v>
      </c>
      <c r="V19" s="169">
        <v>20.57174264443659</v>
      </c>
      <c r="W19" s="181">
        <v>36.297243476753522</v>
      </c>
    </row>
    <row r="20" spans="1:23" x14ac:dyDescent="0.2">
      <c r="A20" s="165" t="s">
        <v>224</v>
      </c>
      <c r="B20" s="169">
        <v>92.037101745605469</v>
      </c>
      <c r="C20" s="181">
        <v>2.0423980429768562E-2</v>
      </c>
      <c r="D20" s="169">
        <v>132.33489990234375</v>
      </c>
      <c r="E20" s="181">
        <v>2.268468402326107E-2</v>
      </c>
      <c r="F20" s="169">
        <v>134.99822998046875</v>
      </c>
      <c r="G20" s="181">
        <v>1.6282361000776301E-2</v>
      </c>
      <c r="H20" s="1"/>
      <c r="I20" s="165" t="s">
        <v>224</v>
      </c>
      <c r="J20" s="169">
        <v>11.936103820800781</v>
      </c>
      <c r="K20" s="181">
        <v>2.1547781303524971E-2</v>
      </c>
      <c r="L20" s="169">
        <v>16.766693115234375</v>
      </c>
      <c r="M20" s="181">
        <v>1.5291723422706127E-2</v>
      </c>
      <c r="N20" s="169">
        <v>19.810047149658203</v>
      </c>
      <c r="O20" s="181">
        <v>2.6731694117188454E-2</v>
      </c>
      <c r="Q20" s="165" t="s">
        <v>224</v>
      </c>
      <c r="R20" s="169">
        <v>530.17999999999995</v>
      </c>
      <c r="S20" s="181">
        <v>6.7520380020141602E-2</v>
      </c>
      <c r="T20" s="169">
        <v>783.050048828125</v>
      </c>
      <c r="U20" s="181">
        <v>1.837514154613018E-2</v>
      </c>
      <c r="V20" s="169">
        <v>874.57940673828125</v>
      </c>
      <c r="W20" s="181">
        <v>1.3347904197871685E-2</v>
      </c>
    </row>
    <row r="21" spans="1:23" x14ac:dyDescent="0.2">
      <c r="A21" s="47" t="s">
        <v>295</v>
      </c>
      <c r="B21" s="89">
        <v>12.19195556640625</v>
      </c>
      <c r="C21" s="109">
        <v>8.060322143137455E-3</v>
      </c>
      <c r="D21" s="89">
        <v>9.6663436889648438</v>
      </c>
      <c r="E21" s="109">
        <v>2.845102921128273E-3</v>
      </c>
      <c r="F21" s="89">
        <v>35.060356140136719</v>
      </c>
      <c r="G21" s="109">
        <v>1.0582438670098782E-2</v>
      </c>
      <c r="H21" s="1"/>
      <c r="I21" s="47" t="s">
        <v>295</v>
      </c>
      <c r="J21" s="89">
        <v>0.76858359575271606</v>
      </c>
      <c r="K21" s="109">
        <v>6.1033456586301327E-3</v>
      </c>
      <c r="L21" s="89">
        <v>2.2055580615997314</v>
      </c>
      <c r="M21" s="109">
        <v>1.331757940351963E-2</v>
      </c>
      <c r="N21" s="89">
        <v>3.932403564453125</v>
      </c>
      <c r="O21" s="109">
        <v>1.1441544629633427E-2</v>
      </c>
      <c r="Q21" s="47" t="s">
        <v>295</v>
      </c>
      <c r="R21" s="89">
        <v>18.7</v>
      </c>
      <c r="S21" s="109">
        <v>3.2785560935735703E-2</v>
      </c>
      <c r="T21" s="89">
        <v>96.643356323242188</v>
      </c>
      <c r="U21" s="109">
        <v>5.4151476360857487E-3</v>
      </c>
      <c r="V21" s="89">
        <v>94.068496704101562</v>
      </c>
      <c r="W21" s="109">
        <v>6.662116851657629E-3</v>
      </c>
    </row>
    <row r="23" spans="1:23" x14ac:dyDescent="0.2">
      <c r="A23" s="194" t="s">
        <v>34</v>
      </c>
      <c r="B23" s="192" t="s">
        <v>277</v>
      </c>
      <c r="C23" s="193"/>
      <c r="D23" s="192" t="s">
        <v>278</v>
      </c>
      <c r="E23" s="193"/>
      <c r="F23" s="192" t="s">
        <v>279</v>
      </c>
      <c r="G23" s="193"/>
      <c r="I23" s="194" t="s">
        <v>34</v>
      </c>
      <c r="J23" s="192" t="s">
        <v>277</v>
      </c>
      <c r="K23" s="193"/>
      <c r="L23" s="192" t="s">
        <v>278</v>
      </c>
      <c r="M23" s="193"/>
      <c r="N23" s="192" t="s">
        <v>279</v>
      </c>
      <c r="O23" s="193"/>
      <c r="Q23" s="194" t="s">
        <v>34</v>
      </c>
      <c r="R23" s="192" t="s">
        <v>277</v>
      </c>
      <c r="S23" s="193"/>
      <c r="T23" s="192" t="s">
        <v>278</v>
      </c>
      <c r="U23" s="193"/>
      <c r="V23" s="192" t="s">
        <v>279</v>
      </c>
      <c r="W23" s="193"/>
    </row>
    <row r="24" spans="1:23" x14ac:dyDescent="0.2">
      <c r="A24" s="195"/>
      <c r="B24" s="69" t="s">
        <v>218</v>
      </c>
      <c r="C24" s="157" t="s">
        <v>253</v>
      </c>
      <c r="D24" s="69" t="s">
        <v>218</v>
      </c>
      <c r="E24" s="157" t="s">
        <v>253</v>
      </c>
      <c r="F24" s="69" t="s">
        <v>218</v>
      </c>
      <c r="G24" s="157" t="s">
        <v>253</v>
      </c>
      <c r="I24" s="195"/>
      <c r="J24" s="69" t="s">
        <v>218</v>
      </c>
      <c r="K24" s="157" t="s">
        <v>253</v>
      </c>
      <c r="L24" s="69" t="s">
        <v>218</v>
      </c>
      <c r="M24" s="157" t="s">
        <v>253</v>
      </c>
      <c r="N24" s="69" t="s">
        <v>218</v>
      </c>
      <c r="O24" s="157" t="s">
        <v>253</v>
      </c>
      <c r="Q24" s="195"/>
      <c r="R24" s="69" t="s">
        <v>218</v>
      </c>
      <c r="S24" s="157" t="s">
        <v>253</v>
      </c>
      <c r="T24" s="69" t="s">
        <v>218</v>
      </c>
      <c r="U24" s="157" t="s">
        <v>253</v>
      </c>
      <c r="V24" s="69" t="s">
        <v>218</v>
      </c>
      <c r="W24" s="157" t="s">
        <v>253</v>
      </c>
    </row>
    <row r="25" spans="1:23" x14ac:dyDescent="0.2">
      <c r="A25" s="230" t="s">
        <v>205</v>
      </c>
      <c r="B25" s="67">
        <v>0.998</v>
      </c>
      <c r="C25" s="55">
        <v>0.998</v>
      </c>
      <c r="D25" s="67">
        <v>0.998</v>
      </c>
      <c r="E25" s="55">
        <v>0.998</v>
      </c>
      <c r="F25" s="67">
        <v>0.998</v>
      </c>
      <c r="G25" s="55">
        <v>0.998</v>
      </c>
      <c r="H25" s="1"/>
      <c r="I25" s="230" t="s">
        <v>205</v>
      </c>
      <c r="J25" s="67">
        <v>0.999</v>
      </c>
      <c r="K25" s="55">
        <v>0.999</v>
      </c>
      <c r="L25" s="67">
        <v>0.999</v>
      </c>
      <c r="M25" s="55">
        <v>0.999</v>
      </c>
      <c r="N25" s="67">
        <v>0.999</v>
      </c>
      <c r="O25" s="55">
        <v>0.999</v>
      </c>
      <c r="Q25" s="230" t="s">
        <v>205</v>
      </c>
      <c r="R25" s="67">
        <v>0.995</v>
      </c>
      <c r="S25" s="55">
        <v>0.995</v>
      </c>
      <c r="T25" s="67">
        <v>0.995</v>
      </c>
      <c r="U25" s="55">
        <v>0.995</v>
      </c>
      <c r="V25" s="67">
        <v>0.995</v>
      </c>
      <c r="W25" s="55">
        <v>0.995</v>
      </c>
    </row>
    <row r="26" spans="1:23" x14ac:dyDescent="0.2">
      <c r="A26" s="165" t="s">
        <v>204</v>
      </c>
      <c r="B26" s="110">
        <v>-3.2869999999999999</v>
      </c>
      <c r="C26" s="180">
        <v>-3.2869999999999999</v>
      </c>
      <c r="D26" s="110">
        <v>-3.2869999999999999</v>
      </c>
      <c r="E26" s="180">
        <v>-3.2869999999999999</v>
      </c>
      <c r="F26" s="110">
        <v>-3.2869999999999999</v>
      </c>
      <c r="G26" s="180">
        <v>-3.2869999999999999</v>
      </c>
      <c r="H26" s="1"/>
      <c r="I26" s="165" t="s">
        <v>204</v>
      </c>
      <c r="J26" s="110">
        <v>-3.4430000000000001</v>
      </c>
      <c r="K26" s="180">
        <v>-3.4430000000000001</v>
      </c>
      <c r="L26" s="110">
        <v>-3.4430000000000001</v>
      </c>
      <c r="M26" s="180">
        <v>-3.4430000000000001</v>
      </c>
      <c r="N26" s="110">
        <v>-3.4430000000000001</v>
      </c>
      <c r="O26" s="180">
        <v>-3.4430000000000001</v>
      </c>
      <c r="Q26" s="165" t="s">
        <v>204</v>
      </c>
      <c r="R26" s="110">
        <v>-3.2650000000000001</v>
      </c>
      <c r="S26" s="180">
        <v>-3.2650000000000001</v>
      </c>
      <c r="T26" s="110">
        <v>-3.2650000000000001</v>
      </c>
      <c r="U26" s="180">
        <v>-3.2650000000000001</v>
      </c>
      <c r="V26" s="110">
        <v>-3.2650000000000001</v>
      </c>
      <c r="W26" s="180">
        <v>-3.2650000000000001</v>
      </c>
    </row>
    <row r="27" spans="1:23" x14ac:dyDescent="0.2">
      <c r="A27" s="165" t="s">
        <v>301</v>
      </c>
      <c r="B27" s="169">
        <v>25.30019397735596</v>
      </c>
      <c r="C27" s="181">
        <v>25.30019397735596</v>
      </c>
      <c r="D27" s="169">
        <v>25.30019397735596</v>
      </c>
      <c r="E27" s="181">
        <v>25.30019397735596</v>
      </c>
      <c r="F27" s="169">
        <v>25.30019397735596</v>
      </c>
      <c r="G27" s="181">
        <v>25.30019397735596</v>
      </c>
      <c r="H27" s="1"/>
      <c r="I27" s="165" t="s">
        <v>301</v>
      </c>
      <c r="J27" s="169">
        <v>26.034321975708004</v>
      </c>
      <c r="K27" s="181">
        <v>26.034321975708004</v>
      </c>
      <c r="L27" s="169">
        <v>26.034321975708004</v>
      </c>
      <c r="M27" s="181">
        <v>26.034321975708004</v>
      </c>
      <c r="N27" s="169">
        <v>26.034321975708004</v>
      </c>
      <c r="O27" s="181">
        <v>26.034321975708004</v>
      </c>
      <c r="Q27" s="165" t="s">
        <v>301</v>
      </c>
      <c r="R27" s="169">
        <v>30.17671718597412</v>
      </c>
      <c r="S27" s="181">
        <v>30.17671718597412</v>
      </c>
      <c r="T27" s="169">
        <v>30.17671718597412</v>
      </c>
      <c r="U27" s="181">
        <v>30.17671718597412</v>
      </c>
      <c r="V27" s="169">
        <v>30.17671718597412</v>
      </c>
      <c r="W27" s="181">
        <v>30.17671718597412</v>
      </c>
    </row>
    <row r="28" spans="1:23" x14ac:dyDescent="0.2">
      <c r="A28" s="47" t="s">
        <v>300</v>
      </c>
      <c r="B28" s="170">
        <f t="shared" ref="B28:C28" si="6">10^(-1/B26)-1</f>
        <v>1.0147853300860312</v>
      </c>
      <c r="C28" s="173">
        <f t="shared" si="6"/>
        <v>1.0147853300860312</v>
      </c>
      <c r="D28" s="170">
        <f t="shared" ref="D28:F28" si="7">10^(-1/D26)-1</f>
        <v>1.0147853300860312</v>
      </c>
      <c r="E28" s="173">
        <f t="shared" ref="E28" si="8">10^(-1/E26)-1</f>
        <v>1.0147853300860312</v>
      </c>
      <c r="F28" s="170">
        <f t="shared" si="7"/>
        <v>1.0147853300860312</v>
      </c>
      <c r="G28" s="173">
        <f t="shared" ref="G28" si="9">10^(-1/G26)-1</f>
        <v>1.0147853300860312</v>
      </c>
      <c r="H28" s="1"/>
      <c r="I28" s="47" t="s">
        <v>300</v>
      </c>
      <c r="J28" s="170">
        <f t="shared" ref="J28:K28" si="10">10^(-1/J26)-1</f>
        <v>0.95184074577131939</v>
      </c>
      <c r="K28" s="173">
        <f t="shared" si="10"/>
        <v>0.95184074577131939</v>
      </c>
      <c r="L28" s="170">
        <f t="shared" ref="L28:N28" si="11">10^(-1/L26)-1</f>
        <v>0.95184074577131939</v>
      </c>
      <c r="M28" s="173">
        <f t="shared" ref="M28" si="12">10^(-1/M26)-1</f>
        <v>0.95184074577131939</v>
      </c>
      <c r="N28" s="170">
        <f t="shared" si="11"/>
        <v>0.95184074577131939</v>
      </c>
      <c r="O28" s="173">
        <f t="shared" ref="O28" si="13">10^(-1/O26)-1</f>
        <v>0.95184074577131939</v>
      </c>
      <c r="Q28" s="47" t="s">
        <v>300</v>
      </c>
      <c r="R28" s="170">
        <f t="shared" ref="R28:S28" si="14">10^(-1/R26)-1</f>
        <v>1.0243178918932028</v>
      </c>
      <c r="S28" s="173">
        <f t="shared" si="14"/>
        <v>1.0243178918932028</v>
      </c>
      <c r="T28" s="170">
        <f t="shared" ref="T28:V28" si="15">10^(-1/T26)-1</f>
        <v>1.0243178918932028</v>
      </c>
      <c r="U28" s="173">
        <f t="shared" ref="U28" si="16">10^(-1/U26)-1</f>
        <v>1.0243178918932028</v>
      </c>
      <c r="V28" s="170">
        <f t="shared" si="15"/>
        <v>1.0243178918932028</v>
      </c>
      <c r="W28" s="173">
        <f t="shared" ref="W28" si="17">10^(-1/W26)-1</f>
        <v>1.0243178918932028</v>
      </c>
    </row>
    <row r="29" spans="1:23" x14ac:dyDescent="0.2">
      <c r="A29" s="230" t="s">
        <v>305</v>
      </c>
      <c r="B29" s="169">
        <v>18.347697442886151</v>
      </c>
      <c r="C29" s="181">
        <v>30.866766012849656</v>
      </c>
      <c r="D29" s="169">
        <v>17.89374306734085</v>
      </c>
      <c r="E29" s="181">
        <v>33.016797463592965</v>
      </c>
      <c r="F29" s="169">
        <v>18.142309362763328</v>
      </c>
      <c r="G29" s="181">
        <v>25.124787681410407</v>
      </c>
      <c r="H29" s="1"/>
      <c r="I29" s="230" t="s">
        <v>305</v>
      </c>
      <c r="J29" s="169">
        <v>21.489242026264854</v>
      </c>
      <c r="K29" s="181">
        <v>31.071543093384108</v>
      </c>
      <c r="L29" s="169">
        <v>21.751046562011396</v>
      </c>
      <c r="M29" s="181" t="s">
        <v>202</v>
      </c>
      <c r="N29" s="169">
        <v>21.201001512830473</v>
      </c>
      <c r="O29" s="181">
        <v>32.899411909899214</v>
      </c>
      <c r="Q29" s="230" t="s">
        <v>305</v>
      </c>
      <c r="R29" s="169">
        <v>20.173545522092894</v>
      </c>
      <c r="S29" s="181" t="s">
        <v>202</v>
      </c>
      <c r="T29" s="169">
        <v>19.676279531494444</v>
      </c>
      <c r="U29" s="181">
        <v>36.182450543158119</v>
      </c>
      <c r="V29" s="169">
        <v>19.665519307052044</v>
      </c>
      <c r="W29" s="181" t="s">
        <v>202</v>
      </c>
    </row>
    <row r="30" spans="1:23" x14ac:dyDescent="0.2">
      <c r="A30" s="165" t="s">
        <v>224</v>
      </c>
      <c r="B30" s="169">
        <v>130.36155700683594</v>
      </c>
      <c r="C30" s="181">
        <v>2.0252963528037071E-2</v>
      </c>
      <c r="D30" s="169">
        <v>179.16596984863281</v>
      </c>
      <c r="E30" s="181">
        <v>4.4914558529853821E-3</v>
      </c>
      <c r="F30" s="169">
        <v>150.53396606445312</v>
      </c>
      <c r="G30" s="181">
        <v>1.1307423114776611</v>
      </c>
      <c r="H30" s="1"/>
      <c r="I30" s="165" t="s">
        <v>224</v>
      </c>
      <c r="J30" s="169">
        <v>20.897432327270508</v>
      </c>
      <c r="K30" s="181">
        <v>3.4432411193847656E-2</v>
      </c>
      <c r="L30" s="169">
        <v>17.540956497192383</v>
      </c>
      <c r="M30" s="181" t="s">
        <v>203</v>
      </c>
      <c r="N30" s="169">
        <v>25.340242385864258</v>
      </c>
      <c r="O30" s="181">
        <v>1.0140823200345039E-2</v>
      </c>
      <c r="Q30" s="165" t="s">
        <v>224</v>
      </c>
      <c r="R30" s="169">
        <v>1158.13330078125</v>
      </c>
      <c r="S30" s="181" t="s">
        <v>203</v>
      </c>
      <c r="T30" s="169">
        <v>1644.6009521484375</v>
      </c>
      <c r="U30" s="181">
        <v>1.4473438262939453E-2</v>
      </c>
      <c r="V30" s="169">
        <v>1657.12841796875</v>
      </c>
      <c r="W30" s="181" t="s">
        <v>203</v>
      </c>
    </row>
    <row r="31" spans="1:23" x14ac:dyDescent="0.2">
      <c r="A31" s="47" t="s">
        <v>294</v>
      </c>
      <c r="B31" s="89">
        <v>6.2807888984680176</v>
      </c>
      <c r="C31" s="109">
        <v>1.023473683744669E-2</v>
      </c>
      <c r="D31" s="89">
        <v>29.280672073364258</v>
      </c>
      <c r="E31" s="109">
        <v>1.2839044211432338E-3</v>
      </c>
      <c r="F31" s="89">
        <v>18.299531936645508</v>
      </c>
      <c r="G31" s="109">
        <v>1.5735505819320679</v>
      </c>
      <c r="H31" s="1"/>
      <c r="I31" s="47" t="s">
        <v>294</v>
      </c>
      <c r="J31" s="89">
        <v>2.4059457778930664</v>
      </c>
      <c r="K31" s="109">
        <v>3.4517072141170502E-2</v>
      </c>
      <c r="L31" s="89">
        <v>4.7799596786499023</v>
      </c>
      <c r="M31" s="109" t="s">
        <v>203</v>
      </c>
      <c r="N31" s="89">
        <v>6.5620312690734863</v>
      </c>
      <c r="O31" s="109" t="s">
        <v>203</v>
      </c>
      <c r="Q31" s="47" t="s">
        <v>294</v>
      </c>
      <c r="R31" s="89">
        <v>22.090059280395508</v>
      </c>
      <c r="S31" s="109" t="s">
        <v>203</v>
      </c>
      <c r="T31" s="89">
        <v>278.20849609375</v>
      </c>
      <c r="U31" s="109">
        <v>6.0708384262397885E-4</v>
      </c>
      <c r="V31" s="89">
        <v>72.520828247070312</v>
      </c>
      <c r="W31" s="109" t="s">
        <v>203</v>
      </c>
    </row>
    <row r="32" spans="1:23" x14ac:dyDescent="0.2">
      <c r="Q32" s="59"/>
      <c r="R32" s="1"/>
      <c r="S32" s="1"/>
      <c r="T32" s="1"/>
      <c r="U32" s="1"/>
      <c r="V32" s="1"/>
      <c r="W32" s="1"/>
    </row>
    <row r="33" spans="1:23" x14ac:dyDescent="0.2">
      <c r="A33" s="194" t="s">
        <v>57</v>
      </c>
      <c r="B33" s="192" t="s">
        <v>277</v>
      </c>
      <c r="C33" s="193"/>
      <c r="D33" s="192" t="s">
        <v>278</v>
      </c>
      <c r="E33" s="193"/>
      <c r="F33" s="192" t="s">
        <v>279</v>
      </c>
      <c r="G33" s="193"/>
      <c r="I33" s="194" t="s">
        <v>57</v>
      </c>
      <c r="J33" s="192" t="s">
        <v>277</v>
      </c>
      <c r="K33" s="193"/>
      <c r="L33" s="192" t="s">
        <v>278</v>
      </c>
      <c r="M33" s="193"/>
      <c r="N33" s="192" t="s">
        <v>279</v>
      </c>
      <c r="O33" s="193"/>
      <c r="Q33" s="194" t="s">
        <v>57</v>
      </c>
      <c r="R33" s="192" t="s">
        <v>277</v>
      </c>
      <c r="S33" s="193"/>
      <c r="T33" s="192" t="s">
        <v>278</v>
      </c>
      <c r="U33" s="193"/>
      <c r="V33" s="192" t="s">
        <v>279</v>
      </c>
      <c r="W33" s="193"/>
    </row>
    <row r="34" spans="1:23" x14ac:dyDescent="0.2">
      <c r="A34" s="195"/>
      <c r="B34" s="69" t="s">
        <v>218</v>
      </c>
      <c r="C34" s="157" t="s">
        <v>253</v>
      </c>
      <c r="D34" s="69" t="s">
        <v>218</v>
      </c>
      <c r="E34" s="157" t="s">
        <v>253</v>
      </c>
      <c r="F34" s="69" t="s">
        <v>218</v>
      </c>
      <c r="G34" s="157" t="s">
        <v>253</v>
      </c>
      <c r="I34" s="195"/>
      <c r="J34" s="69" t="s">
        <v>218</v>
      </c>
      <c r="K34" s="157" t="s">
        <v>253</v>
      </c>
      <c r="L34" s="69" t="s">
        <v>218</v>
      </c>
      <c r="M34" s="157" t="s">
        <v>253</v>
      </c>
      <c r="N34" s="69" t="s">
        <v>218</v>
      </c>
      <c r="O34" s="157" t="s">
        <v>253</v>
      </c>
      <c r="Q34" s="195"/>
      <c r="R34" s="69" t="s">
        <v>218</v>
      </c>
      <c r="S34" s="157" t="s">
        <v>253</v>
      </c>
      <c r="T34" s="69" t="s">
        <v>218</v>
      </c>
      <c r="U34" s="157" t="s">
        <v>253</v>
      </c>
      <c r="V34" s="69" t="s">
        <v>218</v>
      </c>
      <c r="W34" s="157" t="s">
        <v>253</v>
      </c>
    </row>
    <row r="35" spans="1:23" x14ac:dyDescent="0.2">
      <c r="A35" s="230" t="s">
        <v>205</v>
      </c>
      <c r="B35" s="67">
        <v>0.998</v>
      </c>
      <c r="C35" s="55">
        <v>0.998</v>
      </c>
      <c r="D35" s="67">
        <v>0.998</v>
      </c>
      <c r="E35" s="55">
        <v>0.998</v>
      </c>
      <c r="F35" s="67">
        <v>0.998</v>
      </c>
      <c r="G35" s="55">
        <v>0.998</v>
      </c>
      <c r="H35" s="1"/>
      <c r="I35" s="230" t="s">
        <v>205</v>
      </c>
      <c r="J35" s="67">
        <v>0.999</v>
      </c>
      <c r="K35" s="55">
        <v>0.999</v>
      </c>
      <c r="L35" s="67">
        <v>0.999</v>
      </c>
      <c r="M35" s="55">
        <v>0.999</v>
      </c>
      <c r="N35" s="67">
        <v>0.999</v>
      </c>
      <c r="O35" s="55">
        <v>0.999</v>
      </c>
      <c r="Q35" s="230" t="s">
        <v>205</v>
      </c>
      <c r="R35" s="67">
        <v>0.995</v>
      </c>
      <c r="S35" s="55">
        <v>0.995</v>
      </c>
      <c r="T35" s="67">
        <v>0.999</v>
      </c>
      <c r="U35" s="55">
        <v>0.999</v>
      </c>
      <c r="V35" s="67">
        <v>0.995</v>
      </c>
      <c r="W35" s="55">
        <v>0.995</v>
      </c>
    </row>
    <row r="36" spans="1:23" x14ac:dyDescent="0.2">
      <c r="A36" s="165" t="s">
        <v>204</v>
      </c>
      <c r="B36" s="110">
        <v>-3.2869999999999999</v>
      </c>
      <c r="C36" s="180">
        <v>-3.2869999999999999</v>
      </c>
      <c r="D36" s="110">
        <v>-3.2869999999999999</v>
      </c>
      <c r="E36" s="180">
        <v>-3.2869999999999999</v>
      </c>
      <c r="F36" s="110">
        <v>-3.2869999999999999</v>
      </c>
      <c r="G36" s="180">
        <v>-3.2869999999999999</v>
      </c>
      <c r="H36" s="1"/>
      <c r="I36" s="165" t="s">
        <v>204</v>
      </c>
      <c r="J36" s="110">
        <v>-3.4430000000000001</v>
      </c>
      <c r="K36" s="180">
        <v>-3.4430000000000001</v>
      </c>
      <c r="L36" s="110">
        <v>-3.4430000000000001</v>
      </c>
      <c r="M36" s="180">
        <v>-3.4430000000000001</v>
      </c>
      <c r="N36" s="110">
        <v>-3.4430000000000001</v>
      </c>
      <c r="O36" s="180">
        <v>-3.4430000000000001</v>
      </c>
      <c r="Q36" s="165" t="s">
        <v>204</v>
      </c>
      <c r="R36" s="110">
        <v>-3.2650000000000001</v>
      </c>
      <c r="S36" s="180">
        <v>-3.2650000000000001</v>
      </c>
      <c r="T36" s="110">
        <v>-3.3919999999999999</v>
      </c>
      <c r="U36" s="180">
        <v>-3.3919999999999999</v>
      </c>
      <c r="V36" s="110">
        <v>-3.2650000000000001</v>
      </c>
      <c r="W36" s="180">
        <v>-3.2650000000000001</v>
      </c>
    </row>
    <row r="37" spans="1:23" x14ac:dyDescent="0.2">
      <c r="A37" s="165" t="s">
        <v>301</v>
      </c>
      <c r="B37" s="169">
        <v>25.30019397735596</v>
      </c>
      <c r="C37" s="181">
        <v>25.30019397735596</v>
      </c>
      <c r="D37" s="169">
        <v>25.30019397735596</v>
      </c>
      <c r="E37" s="181">
        <v>25.30019397735596</v>
      </c>
      <c r="F37" s="169">
        <v>25.30019397735596</v>
      </c>
      <c r="G37" s="181">
        <v>25.30019397735596</v>
      </c>
      <c r="H37" s="1"/>
      <c r="I37" s="165" t="s">
        <v>301</v>
      </c>
      <c r="J37" s="169">
        <v>26.034321975708004</v>
      </c>
      <c r="K37" s="181">
        <v>26.034321975708004</v>
      </c>
      <c r="L37" s="169">
        <v>26.034321975708004</v>
      </c>
      <c r="M37" s="181">
        <v>26.034321975708004</v>
      </c>
      <c r="N37" s="169">
        <v>26.034321975708004</v>
      </c>
      <c r="O37" s="181">
        <v>26.034321975708004</v>
      </c>
      <c r="Q37" s="165" t="s">
        <v>301</v>
      </c>
      <c r="R37" s="169">
        <v>30.17671718597412</v>
      </c>
      <c r="S37" s="181">
        <v>30.17671718597412</v>
      </c>
      <c r="T37" s="169">
        <v>32.154660606384276</v>
      </c>
      <c r="U37" s="181">
        <v>32.154660606384276</v>
      </c>
      <c r="V37" s="169">
        <v>30.17671718597412</v>
      </c>
      <c r="W37" s="181">
        <v>30.17671718597412</v>
      </c>
    </row>
    <row r="38" spans="1:23" x14ac:dyDescent="0.2">
      <c r="A38" s="47" t="s">
        <v>300</v>
      </c>
      <c r="B38" s="170">
        <f t="shared" ref="B38:C38" si="18">10^(-1/B36)-1</f>
        <v>1.0147853300860312</v>
      </c>
      <c r="C38" s="173">
        <f t="shared" si="18"/>
        <v>1.0147853300860312</v>
      </c>
      <c r="D38" s="170">
        <f t="shared" ref="D38:F38" si="19">10^(-1/D36)-1</f>
        <v>1.0147853300860312</v>
      </c>
      <c r="E38" s="173">
        <f t="shared" ref="E38" si="20">10^(-1/E36)-1</f>
        <v>1.0147853300860312</v>
      </c>
      <c r="F38" s="170">
        <f t="shared" si="19"/>
        <v>1.0147853300860312</v>
      </c>
      <c r="G38" s="173">
        <f t="shared" ref="G38" si="21">10^(-1/G36)-1</f>
        <v>1.0147853300860312</v>
      </c>
      <c r="H38" s="1"/>
      <c r="I38" s="47" t="s">
        <v>300</v>
      </c>
      <c r="J38" s="170">
        <f t="shared" ref="J38:K38" si="22">10^(-1/J36)-1</f>
        <v>0.95184074577131939</v>
      </c>
      <c r="K38" s="173">
        <f t="shared" si="22"/>
        <v>0.95184074577131939</v>
      </c>
      <c r="L38" s="170">
        <f t="shared" ref="L38:N38" si="23">10^(-1/L36)-1</f>
        <v>0.95184074577131939</v>
      </c>
      <c r="M38" s="173">
        <f t="shared" ref="M38" si="24">10^(-1/M36)-1</f>
        <v>0.95184074577131939</v>
      </c>
      <c r="N38" s="170">
        <f t="shared" si="23"/>
        <v>0.95184074577131939</v>
      </c>
      <c r="O38" s="173">
        <f t="shared" ref="O38" si="25">10^(-1/O36)-1</f>
        <v>0.95184074577131939</v>
      </c>
      <c r="Q38" s="47" t="s">
        <v>300</v>
      </c>
      <c r="R38" s="170">
        <f t="shared" ref="R38:S38" si="26">10^(-1/R36)-1</f>
        <v>1.0243178918932028</v>
      </c>
      <c r="S38" s="173">
        <f t="shared" si="26"/>
        <v>1.0243178918932028</v>
      </c>
      <c r="T38" s="170">
        <f t="shared" ref="T38:V38" si="27">10^(-1/T36)-1</f>
        <v>0.97156600313984409</v>
      </c>
      <c r="U38" s="173">
        <f t="shared" ref="U38" si="28">10^(-1/U36)-1</f>
        <v>0.97156600313984409</v>
      </c>
      <c r="V38" s="170">
        <f t="shared" si="27"/>
        <v>1.0243178918932028</v>
      </c>
      <c r="W38" s="173">
        <f t="shared" ref="W38" si="29">10^(-1/W36)-1</f>
        <v>1.0243178918932028</v>
      </c>
    </row>
    <row r="39" spans="1:23" x14ac:dyDescent="0.2">
      <c r="A39" s="230" t="s">
        <v>305</v>
      </c>
      <c r="B39" s="169">
        <v>17.631496543329142</v>
      </c>
      <c r="C39" s="181">
        <v>32.216760380269847</v>
      </c>
      <c r="D39" s="169">
        <v>17.26206410005917</v>
      </c>
      <c r="E39" s="181">
        <v>24.713509143135237</v>
      </c>
      <c r="F39" s="169">
        <v>17.604212017725587</v>
      </c>
      <c r="G39" s="181">
        <v>34.112841925707443</v>
      </c>
      <c r="H39" s="1"/>
      <c r="I39" s="230" t="s">
        <v>305</v>
      </c>
      <c r="J39" s="169">
        <v>20.815117239922031</v>
      </c>
      <c r="K39" s="181" t="s">
        <v>202</v>
      </c>
      <c r="L39" s="169">
        <v>20.428699601248343</v>
      </c>
      <c r="M39" s="181">
        <v>33.612690571801032</v>
      </c>
      <c r="N39" s="169">
        <v>20.712834771750732</v>
      </c>
      <c r="O39" s="181">
        <v>26.712175313339561</v>
      </c>
      <c r="Q39" s="230" t="s">
        <v>305</v>
      </c>
      <c r="R39" s="169">
        <v>19.611522269340057</v>
      </c>
      <c r="S39" s="181" t="s">
        <v>202</v>
      </c>
      <c r="T39" s="169">
        <v>21.054129996012342</v>
      </c>
      <c r="U39" s="181">
        <v>36.062370343979858</v>
      </c>
      <c r="V39" s="169">
        <v>19.624250875564925</v>
      </c>
      <c r="W39" s="181">
        <v>35.433528067016155</v>
      </c>
    </row>
    <row r="40" spans="1:23" x14ac:dyDescent="0.2">
      <c r="A40" s="165" t="s">
        <v>224</v>
      </c>
      <c r="B40" s="169">
        <v>215.2972412109375</v>
      </c>
      <c r="C40" s="181">
        <v>7.8664980828762054E-3</v>
      </c>
      <c r="D40" s="169">
        <v>278.88839721679688</v>
      </c>
      <c r="E40" s="181">
        <v>1.5082954168319702</v>
      </c>
      <c r="F40" s="169">
        <v>219.45182800292969</v>
      </c>
      <c r="G40" s="181">
        <v>2.0841974765062332E-3</v>
      </c>
      <c r="H40" s="1"/>
      <c r="I40" s="165" t="s">
        <v>224</v>
      </c>
      <c r="J40" s="169">
        <v>32.801120758056641</v>
      </c>
      <c r="K40" s="181"/>
      <c r="L40" s="169">
        <v>42.473838806152344</v>
      </c>
      <c r="M40" s="181">
        <v>6.2936912290751934E-3</v>
      </c>
      <c r="N40" s="169">
        <v>35.123359680175781</v>
      </c>
      <c r="O40" s="181">
        <v>0.63550841808319092</v>
      </c>
      <c r="Q40" s="165" t="s">
        <v>224</v>
      </c>
      <c r="R40" s="169">
        <v>1721.4495849609375</v>
      </c>
      <c r="S40" s="181" t="s">
        <v>203</v>
      </c>
      <c r="T40" s="169">
        <v>1873.1048583984375</v>
      </c>
      <c r="U40" s="181">
        <v>7.0463292300701141E-2</v>
      </c>
      <c r="V40" s="169">
        <v>1706.06591796875</v>
      </c>
      <c r="W40" s="181">
        <v>2.4544304236769676E-2</v>
      </c>
    </row>
    <row r="41" spans="1:23" x14ac:dyDescent="0.2">
      <c r="A41" s="47" t="s">
        <v>294</v>
      </c>
      <c r="B41" s="89">
        <v>24.54682731628418</v>
      </c>
      <c r="C41" s="109">
        <v>4.0418324060738087E-3</v>
      </c>
      <c r="D41" s="89">
        <v>76.19378662109375</v>
      </c>
      <c r="E41" s="109">
        <v>2.1147623062133789</v>
      </c>
      <c r="F41" s="89">
        <v>42.081100463867188</v>
      </c>
      <c r="G41" s="109">
        <v>7.7163073001429439E-4</v>
      </c>
      <c r="H41" s="1"/>
      <c r="I41" s="47" t="s">
        <v>294</v>
      </c>
      <c r="J41" s="89">
        <v>13.390958786010742</v>
      </c>
      <c r="K41" s="109" t="s">
        <v>203</v>
      </c>
      <c r="L41" s="89">
        <v>12.077771186828613</v>
      </c>
      <c r="M41" s="109">
        <v>8.2252370193600655E-3</v>
      </c>
      <c r="N41" s="89">
        <v>11.590527534484863</v>
      </c>
      <c r="O41" s="109">
        <v>0.8916204571723938</v>
      </c>
      <c r="Q41" s="47" t="s">
        <v>294</v>
      </c>
      <c r="R41" s="89">
        <v>515.045654296875</v>
      </c>
      <c r="S41" s="109" t="s">
        <v>203</v>
      </c>
      <c r="T41" s="89">
        <v>226.49693298339844</v>
      </c>
      <c r="U41" s="109">
        <v>4.0369652211666107E-2</v>
      </c>
      <c r="V41" s="89">
        <v>189.96255493164062</v>
      </c>
      <c r="W41" s="109" t="s">
        <v>203</v>
      </c>
    </row>
    <row r="43" spans="1:23" x14ac:dyDescent="0.2">
      <c r="A43" s="194" t="s">
        <v>75</v>
      </c>
      <c r="B43" s="192" t="s">
        <v>277</v>
      </c>
      <c r="C43" s="193"/>
      <c r="D43" s="192" t="s">
        <v>278</v>
      </c>
      <c r="E43" s="193"/>
      <c r="F43" s="192" t="s">
        <v>279</v>
      </c>
      <c r="G43" s="193"/>
      <c r="I43" s="194" t="s">
        <v>75</v>
      </c>
      <c r="J43" s="192" t="s">
        <v>277</v>
      </c>
      <c r="K43" s="193"/>
      <c r="L43" s="192" t="s">
        <v>278</v>
      </c>
      <c r="M43" s="193"/>
      <c r="N43" s="192" t="s">
        <v>279</v>
      </c>
      <c r="O43" s="193"/>
      <c r="Q43" s="194" t="s">
        <v>75</v>
      </c>
      <c r="R43" s="192" t="s">
        <v>277</v>
      </c>
      <c r="S43" s="193"/>
      <c r="T43" s="192" t="s">
        <v>278</v>
      </c>
      <c r="U43" s="193"/>
      <c r="V43" s="192" t="s">
        <v>279</v>
      </c>
      <c r="W43" s="193"/>
    </row>
    <row r="44" spans="1:23" x14ac:dyDescent="0.2">
      <c r="A44" s="195"/>
      <c r="B44" s="69" t="s">
        <v>218</v>
      </c>
      <c r="C44" s="157" t="s">
        <v>253</v>
      </c>
      <c r="D44" s="69" t="s">
        <v>218</v>
      </c>
      <c r="E44" s="157" t="s">
        <v>253</v>
      </c>
      <c r="F44" s="69" t="s">
        <v>218</v>
      </c>
      <c r="G44" s="157" t="s">
        <v>253</v>
      </c>
      <c r="I44" s="195"/>
      <c r="J44" s="69" t="s">
        <v>218</v>
      </c>
      <c r="K44" s="157" t="s">
        <v>253</v>
      </c>
      <c r="L44" s="69" t="s">
        <v>218</v>
      </c>
      <c r="M44" s="157" t="s">
        <v>253</v>
      </c>
      <c r="N44" s="69" t="s">
        <v>218</v>
      </c>
      <c r="O44" s="157" t="s">
        <v>253</v>
      </c>
      <c r="Q44" s="195"/>
      <c r="R44" s="69" t="s">
        <v>218</v>
      </c>
      <c r="S44" s="157" t="s">
        <v>253</v>
      </c>
      <c r="T44" s="69" t="s">
        <v>218</v>
      </c>
      <c r="U44" s="157" t="s">
        <v>253</v>
      </c>
      <c r="V44" s="69" t="s">
        <v>218</v>
      </c>
      <c r="W44" s="157" t="s">
        <v>253</v>
      </c>
    </row>
    <row r="45" spans="1:23" x14ac:dyDescent="0.2">
      <c r="A45" s="230" t="s">
        <v>205</v>
      </c>
      <c r="B45" s="67">
        <v>0.997</v>
      </c>
      <c r="C45" s="55">
        <v>0.997</v>
      </c>
      <c r="D45" s="67">
        <v>0.997</v>
      </c>
      <c r="E45" s="55">
        <v>0.997</v>
      </c>
      <c r="F45" s="67">
        <v>0.997</v>
      </c>
      <c r="G45" s="55">
        <v>0.997</v>
      </c>
      <c r="H45" s="1"/>
      <c r="I45" s="230" t="s">
        <v>205</v>
      </c>
      <c r="J45" s="67">
        <v>1</v>
      </c>
      <c r="K45" s="55">
        <v>1</v>
      </c>
      <c r="L45" s="67">
        <v>1</v>
      </c>
      <c r="M45" s="55">
        <v>1</v>
      </c>
      <c r="N45" s="67">
        <v>1</v>
      </c>
      <c r="O45" s="55">
        <v>1</v>
      </c>
      <c r="Q45" s="230" t="s">
        <v>205</v>
      </c>
      <c r="R45" s="67">
        <v>0.998</v>
      </c>
      <c r="S45" s="55">
        <v>0.998</v>
      </c>
      <c r="T45" s="67">
        <v>0.998</v>
      </c>
      <c r="U45" s="55">
        <v>0.998</v>
      </c>
      <c r="V45" s="67">
        <v>0.998</v>
      </c>
      <c r="W45" s="55">
        <v>0.998</v>
      </c>
    </row>
    <row r="46" spans="1:23" x14ac:dyDescent="0.2">
      <c r="A46" s="165" t="s">
        <v>204</v>
      </c>
      <c r="B46" s="110">
        <v>-3.4830000000000001</v>
      </c>
      <c r="C46" s="180">
        <v>-3.4830000000000001</v>
      </c>
      <c r="D46" s="110">
        <v>-3.4830000000000001</v>
      </c>
      <c r="E46" s="180">
        <v>-3.4830000000000001</v>
      </c>
      <c r="F46" s="110">
        <v>-3.4830000000000001</v>
      </c>
      <c r="G46" s="180">
        <v>-3.4830000000000001</v>
      </c>
      <c r="H46" s="1"/>
      <c r="I46" s="165" t="s">
        <v>204</v>
      </c>
      <c r="J46" s="110">
        <v>-3.4550000000000001</v>
      </c>
      <c r="K46" s="180">
        <v>-3.4550000000000001</v>
      </c>
      <c r="L46" s="110">
        <v>-3.4550000000000001</v>
      </c>
      <c r="M46" s="180">
        <v>-3.4550000000000001</v>
      </c>
      <c r="N46" s="110">
        <v>-3.4550000000000001</v>
      </c>
      <c r="O46" s="180">
        <v>-3.4550000000000001</v>
      </c>
      <c r="Q46" s="165" t="s">
        <v>204</v>
      </c>
      <c r="R46" s="110">
        <v>-3.5150000000000001</v>
      </c>
      <c r="S46" s="180">
        <v>-3.5150000000000001</v>
      </c>
      <c r="T46" s="110">
        <v>-3.5150000000000001</v>
      </c>
      <c r="U46" s="180">
        <v>-3.5150000000000001</v>
      </c>
      <c r="V46" s="110">
        <v>-3.5150000000000001</v>
      </c>
      <c r="W46" s="180">
        <v>-3.5150000000000001</v>
      </c>
    </row>
    <row r="47" spans="1:23" x14ac:dyDescent="0.2">
      <c r="A47" s="165" t="s">
        <v>301</v>
      </c>
      <c r="B47" s="169">
        <v>27.050466156005861</v>
      </c>
      <c r="C47" s="181">
        <v>27.050466156005861</v>
      </c>
      <c r="D47" s="169">
        <v>27.050466156005861</v>
      </c>
      <c r="E47" s="181">
        <v>27.050466156005861</v>
      </c>
      <c r="F47" s="169">
        <v>27.050466156005861</v>
      </c>
      <c r="G47" s="181">
        <v>27.050466156005861</v>
      </c>
      <c r="H47" s="1"/>
      <c r="I47" s="165" t="s">
        <v>301</v>
      </c>
      <c r="J47" s="169">
        <v>27.947874832153317</v>
      </c>
      <c r="K47" s="181">
        <v>27.947874832153317</v>
      </c>
      <c r="L47" s="169">
        <v>27.947874832153317</v>
      </c>
      <c r="M47" s="181">
        <v>27.947874832153317</v>
      </c>
      <c r="N47" s="169">
        <v>27.947874832153317</v>
      </c>
      <c r="O47" s="181">
        <v>27.947874832153317</v>
      </c>
      <c r="Q47" s="165" t="s">
        <v>301</v>
      </c>
      <c r="R47" s="169">
        <v>32.43275604248047</v>
      </c>
      <c r="S47" s="181">
        <v>32.43275604248047</v>
      </c>
      <c r="T47" s="169">
        <v>32.43275604248047</v>
      </c>
      <c r="U47" s="181">
        <v>32.43275604248047</v>
      </c>
      <c r="V47" s="169">
        <v>32.43275604248047</v>
      </c>
      <c r="W47" s="181">
        <v>32.43275604248047</v>
      </c>
    </row>
    <row r="48" spans="1:23" x14ac:dyDescent="0.2">
      <c r="A48" s="47" t="s">
        <v>300</v>
      </c>
      <c r="B48" s="170">
        <f t="shared" ref="B48:C48" si="30">10^(-1/B46)-1</f>
        <v>0.93690720309567821</v>
      </c>
      <c r="C48" s="173">
        <f t="shared" si="30"/>
        <v>0.93690720309567821</v>
      </c>
      <c r="D48" s="170">
        <f t="shared" ref="D48:F48" si="31">10^(-1/D46)-1</f>
        <v>0.93690720309567821</v>
      </c>
      <c r="E48" s="173">
        <f t="shared" ref="E48" si="32">10^(-1/E46)-1</f>
        <v>0.93690720309567821</v>
      </c>
      <c r="F48" s="170">
        <f t="shared" si="31"/>
        <v>0.93690720309567821</v>
      </c>
      <c r="G48" s="173">
        <f t="shared" ref="G48" si="33">10^(-1/G46)-1</f>
        <v>0.93690720309567821</v>
      </c>
      <c r="H48" s="1"/>
      <c r="I48" s="47" t="s">
        <v>300</v>
      </c>
      <c r="J48" s="170">
        <f t="shared" ref="J48:K48" si="34">10^(-1/J46)-1</f>
        <v>0.9473122710455999</v>
      </c>
      <c r="K48" s="173">
        <f t="shared" si="34"/>
        <v>0.9473122710455999</v>
      </c>
      <c r="L48" s="170">
        <f t="shared" ref="L48:N48" si="35">10^(-1/L46)-1</f>
        <v>0.9473122710455999</v>
      </c>
      <c r="M48" s="173">
        <f t="shared" ref="M48" si="36">10^(-1/M46)-1</f>
        <v>0.9473122710455999</v>
      </c>
      <c r="N48" s="170">
        <f t="shared" si="35"/>
        <v>0.9473122710455999</v>
      </c>
      <c r="O48" s="173">
        <f t="shared" ref="O48" si="37">10^(-1/O46)-1</f>
        <v>0.9473122710455999</v>
      </c>
      <c r="Q48" s="47" t="s">
        <v>300</v>
      </c>
      <c r="R48" s="170">
        <f t="shared" ref="R48:S48" si="38">10^(-1/R46)-1</f>
        <v>0.9252849738790796</v>
      </c>
      <c r="S48" s="173">
        <f t="shared" si="38"/>
        <v>0.9252849738790796</v>
      </c>
      <c r="T48" s="170">
        <f t="shared" ref="T48:V48" si="39">10^(-1/T46)-1</f>
        <v>0.9252849738790796</v>
      </c>
      <c r="U48" s="173">
        <f t="shared" ref="U48" si="40">10^(-1/U46)-1</f>
        <v>0.9252849738790796</v>
      </c>
      <c r="V48" s="170">
        <f t="shared" si="39"/>
        <v>0.9252849738790796</v>
      </c>
      <c r="W48" s="173">
        <f t="shared" ref="W48" si="41">10^(-1/W46)-1</f>
        <v>0.9252849738790796</v>
      </c>
    </row>
    <row r="49" spans="1:23" x14ac:dyDescent="0.2">
      <c r="A49" s="230" t="s">
        <v>305</v>
      </c>
      <c r="B49" s="169">
        <v>19.46046974671982</v>
      </c>
      <c r="C49" s="181">
        <v>32.027891791851545</v>
      </c>
      <c r="D49" s="169">
        <v>19.444621503671982</v>
      </c>
      <c r="E49" s="181">
        <v>35.811346607750508</v>
      </c>
      <c r="F49" s="169">
        <v>19.721693626232586</v>
      </c>
      <c r="G49" s="181">
        <v>34.667943807989374</v>
      </c>
      <c r="H49" s="1"/>
      <c r="I49" s="230" t="s">
        <v>305</v>
      </c>
      <c r="J49" s="169">
        <v>23.283023507614423</v>
      </c>
      <c r="K49" s="181">
        <v>33.647824379970359</v>
      </c>
      <c r="L49" s="169">
        <v>23.119964481997428</v>
      </c>
      <c r="M49" s="181">
        <v>36.991619182254851</v>
      </c>
      <c r="N49" s="169">
        <v>23.957310486852506</v>
      </c>
      <c r="O49" s="181">
        <v>36.006156056462302</v>
      </c>
      <c r="Q49" s="230" t="s">
        <v>305</v>
      </c>
      <c r="R49" s="169">
        <v>21.856006832531108</v>
      </c>
      <c r="S49" s="181">
        <v>36.522668496671692</v>
      </c>
      <c r="T49" s="169">
        <v>22.122126919646036</v>
      </c>
      <c r="U49" s="181" t="s">
        <v>202</v>
      </c>
      <c r="V49" s="169">
        <v>22.280419581214439</v>
      </c>
      <c r="W49" s="181">
        <v>36.830238672240441</v>
      </c>
    </row>
    <row r="50" spans="1:23" x14ac:dyDescent="0.2">
      <c r="A50" s="165" t="s">
        <v>224</v>
      </c>
      <c r="B50" s="169">
        <v>151.06187438964844</v>
      </c>
      <c r="C50" s="181">
        <v>3.7233788520097733E-2</v>
      </c>
      <c r="D50" s="169">
        <v>152.65289306640625</v>
      </c>
      <c r="E50" s="181">
        <v>3.0526288319379091E-3</v>
      </c>
      <c r="F50" s="169">
        <v>127.10282135009766</v>
      </c>
      <c r="G50" s="181">
        <v>6.5006236545741558E-3</v>
      </c>
      <c r="H50" s="1"/>
      <c r="I50" s="165" t="s">
        <v>224</v>
      </c>
      <c r="J50" s="169">
        <v>22.396184921264648</v>
      </c>
      <c r="K50" s="181">
        <v>2.2399157285690308E-2</v>
      </c>
      <c r="L50" s="169">
        <v>24.967159271240234</v>
      </c>
      <c r="M50" s="181">
        <v>2.4122283793985844E-3</v>
      </c>
      <c r="N50" s="169">
        <v>14.289314270019531</v>
      </c>
      <c r="O50" s="181">
        <v>4.6520731411874294E-3</v>
      </c>
      <c r="Q50" s="165" t="s">
        <v>224</v>
      </c>
      <c r="R50" s="169">
        <v>1021.015869140625</v>
      </c>
      <c r="S50" s="181">
        <v>6.8618349730968475E-2</v>
      </c>
      <c r="T50" s="169">
        <v>857.6748046875</v>
      </c>
      <c r="U50" s="181" t="s">
        <v>203</v>
      </c>
      <c r="V50" s="169">
        <v>773.19525146484375</v>
      </c>
      <c r="W50" s="181">
        <v>5.6096799671649933E-2</v>
      </c>
    </row>
    <row r="51" spans="1:23" x14ac:dyDescent="0.2">
      <c r="A51" s="47" t="s">
        <v>294</v>
      </c>
      <c r="B51" s="89">
        <v>11.152112007141113</v>
      </c>
      <c r="C51" s="109">
        <v>7.3706884868443012E-3</v>
      </c>
      <c r="D51" s="89">
        <v>26.469968795776367</v>
      </c>
      <c r="E51" s="109">
        <v>2.0155817037448287E-4</v>
      </c>
      <c r="F51" s="89">
        <v>10.649216651916504</v>
      </c>
      <c r="G51" s="109">
        <v>5.4348655976355076E-3</v>
      </c>
      <c r="H51" s="1"/>
      <c r="I51" s="47" t="s">
        <v>294</v>
      </c>
      <c r="J51" s="89">
        <v>2.7650547027587891</v>
      </c>
      <c r="K51" s="109">
        <v>5.2975141443312168E-3</v>
      </c>
      <c r="L51" s="89">
        <v>2.4606490135192871</v>
      </c>
      <c r="M51" s="109" t="s">
        <v>203</v>
      </c>
      <c r="N51" s="89">
        <v>0.61251604557037354</v>
      </c>
      <c r="O51" s="109">
        <v>3.3689399715512991E-3</v>
      </c>
      <c r="Q51" s="47" t="s">
        <v>294</v>
      </c>
      <c r="R51" s="89">
        <v>17.827213287353516</v>
      </c>
      <c r="S51" s="109">
        <v>2.3404303938150406E-2</v>
      </c>
      <c r="T51" s="89">
        <v>86.537612915039062</v>
      </c>
      <c r="U51" s="109" t="s">
        <v>203</v>
      </c>
      <c r="V51" s="89">
        <v>19.482797622680664</v>
      </c>
      <c r="W51" s="109" t="s">
        <v>203</v>
      </c>
    </row>
    <row r="53" spans="1:23" x14ac:dyDescent="0.2">
      <c r="A53" s="1" t="s">
        <v>280</v>
      </c>
    </row>
  </sheetData>
  <mergeCells count="63">
    <mergeCell ref="A13:A14"/>
    <mergeCell ref="Q2:W2"/>
    <mergeCell ref="A2:G2"/>
    <mergeCell ref="I2:O2"/>
    <mergeCell ref="Q3:Q4"/>
    <mergeCell ref="R3:S3"/>
    <mergeCell ref="T3:U3"/>
    <mergeCell ref="V3:W3"/>
    <mergeCell ref="A3:A4"/>
    <mergeCell ref="B3:C3"/>
    <mergeCell ref="D3:E3"/>
    <mergeCell ref="N3:O3"/>
    <mergeCell ref="Q13:Q14"/>
    <mergeCell ref="R13:S13"/>
    <mergeCell ref="T13:U13"/>
    <mergeCell ref="V13:W13"/>
    <mergeCell ref="L13:M13"/>
    <mergeCell ref="F3:G3"/>
    <mergeCell ref="I3:I4"/>
    <mergeCell ref="J3:K3"/>
    <mergeCell ref="L3:M3"/>
    <mergeCell ref="B13:C13"/>
    <mergeCell ref="D13:E13"/>
    <mergeCell ref="F13:G13"/>
    <mergeCell ref="I13:I14"/>
    <mergeCell ref="J13:K13"/>
    <mergeCell ref="A23:A24"/>
    <mergeCell ref="B23:C23"/>
    <mergeCell ref="D23:E23"/>
    <mergeCell ref="F23:G23"/>
    <mergeCell ref="I23:I24"/>
    <mergeCell ref="N13:O13"/>
    <mergeCell ref="Q23:Q24"/>
    <mergeCell ref="R23:S23"/>
    <mergeCell ref="T23:U23"/>
    <mergeCell ref="V23:W23"/>
    <mergeCell ref="T33:U33"/>
    <mergeCell ref="V33:W33"/>
    <mergeCell ref="A33:A34"/>
    <mergeCell ref="B33:C33"/>
    <mergeCell ref="D33:E33"/>
    <mergeCell ref="F33:G33"/>
    <mergeCell ref="I33:I34"/>
    <mergeCell ref="J23:K23"/>
    <mergeCell ref="L23:M23"/>
    <mergeCell ref="N23:O23"/>
    <mergeCell ref="Q33:Q34"/>
    <mergeCell ref="R33:S33"/>
    <mergeCell ref="J33:K33"/>
    <mergeCell ref="L33:M33"/>
    <mergeCell ref="N33:O33"/>
    <mergeCell ref="Q43:Q44"/>
    <mergeCell ref="R43:S43"/>
    <mergeCell ref="T43:U43"/>
    <mergeCell ref="V43:W43"/>
    <mergeCell ref="A43:A44"/>
    <mergeCell ref="N43:O43"/>
    <mergeCell ref="B43:C43"/>
    <mergeCell ref="D43:E43"/>
    <mergeCell ref="F43:G43"/>
    <mergeCell ref="I43:I44"/>
    <mergeCell ref="J43:K43"/>
    <mergeCell ref="L43:M43"/>
  </mergeCells>
  <phoneticPr fontId="7"/>
  <pageMargins left="0.7" right="0.7" top="0.75" bottom="0.75" header="0.3" footer="0.3"/>
  <pageSetup paperSize="9" orientation="portrait" horizontalDpi="0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34DF-DD7D-8C4D-98C6-21464B6C8F27}">
  <dimension ref="A1:K71"/>
  <sheetViews>
    <sheetView workbookViewId="0"/>
  </sheetViews>
  <sheetFormatPr baseColWidth="10" defaultColWidth="11" defaultRowHeight="16" x14ac:dyDescent="0.2"/>
  <cols>
    <col min="1" max="1" width="12.6640625" bestFit="1" customWidth="1"/>
    <col min="4" max="5" width="16.1640625" customWidth="1"/>
    <col min="7" max="7" width="19.83203125" customWidth="1"/>
    <col min="8" max="8" width="21" customWidth="1"/>
    <col min="10" max="10" width="31.6640625" customWidth="1"/>
    <col min="12" max="12" width="20.5" customWidth="1"/>
  </cols>
  <sheetData>
    <row r="1" spans="1:11" ht="17" thickBot="1" x14ac:dyDescent="0.25">
      <c r="A1" s="103" t="s">
        <v>24</v>
      </c>
      <c r="B1" s="19"/>
      <c r="C1" s="15"/>
      <c r="D1" s="15"/>
      <c r="E1" s="15"/>
      <c r="F1" s="15"/>
      <c r="G1" s="15"/>
      <c r="H1" s="15"/>
      <c r="I1" s="12"/>
      <c r="J1" s="12"/>
    </row>
    <row r="2" spans="1:11" ht="17" thickBot="1" x14ac:dyDescent="0.25">
      <c r="A2" s="18"/>
      <c r="B2" s="14" t="s">
        <v>2</v>
      </c>
      <c r="C2" s="16" t="s">
        <v>6</v>
      </c>
      <c r="D2" s="16" t="s">
        <v>85</v>
      </c>
      <c r="E2" s="16" t="s">
        <v>104</v>
      </c>
      <c r="F2" s="16" t="s">
        <v>34</v>
      </c>
      <c r="G2" s="16" t="s">
        <v>171</v>
      </c>
      <c r="H2" s="16" t="s">
        <v>172</v>
      </c>
      <c r="J2" s="188" t="s">
        <v>26</v>
      </c>
      <c r="K2" s="189"/>
    </row>
    <row r="3" spans="1:11" ht="17" thickBot="1" x14ac:dyDescent="0.25">
      <c r="A3" s="59" t="s">
        <v>101</v>
      </c>
      <c r="B3" s="12">
        <v>31</v>
      </c>
      <c r="C3" s="12">
        <v>62</v>
      </c>
      <c r="D3" s="12">
        <v>16</v>
      </c>
      <c r="E3" s="12">
        <v>16</v>
      </c>
      <c r="F3" s="12">
        <v>16</v>
      </c>
      <c r="G3" s="12">
        <v>16</v>
      </c>
      <c r="H3" s="12">
        <v>16</v>
      </c>
      <c r="J3" s="94"/>
      <c r="K3" s="92" t="s">
        <v>13</v>
      </c>
    </row>
    <row r="4" spans="1:11" x14ac:dyDescent="0.2">
      <c r="A4" s="59" t="s">
        <v>27</v>
      </c>
      <c r="B4" s="17">
        <v>4.2599999999999999E-5</v>
      </c>
      <c r="C4" s="17">
        <v>4.64E-3</v>
      </c>
      <c r="D4" s="17">
        <v>4.5199999999999998E-4</v>
      </c>
      <c r="E4" s="17">
        <v>7.115E-4</v>
      </c>
      <c r="F4" s="17">
        <v>1.5550000000000001E-4</v>
      </c>
      <c r="G4" s="17">
        <v>3.3649999999999999E-4</v>
      </c>
      <c r="H4" s="17">
        <v>2.455E-4</v>
      </c>
      <c r="J4" s="104" t="s">
        <v>14</v>
      </c>
      <c r="K4" s="102" t="s">
        <v>28</v>
      </c>
    </row>
    <row r="5" spans="1:11" ht="17" thickBot="1" x14ac:dyDescent="0.25">
      <c r="A5" s="100" t="s">
        <v>270</v>
      </c>
      <c r="B5" s="80">
        <f>B4/$B$4</f>
        <v>1</v>
      </c>
      <c r="C5" s="80">
        <f t="shared" ref="C5:H5" si="0">C4/$B$4</f>
        <v>108.92018779342723</v>
      </c>
      <c r="D5" s="80">
        <f t="shared" si="0"/>
        <v>10.610328638497652</v>
      </c>
      <c r="E5" s="80">
        <f t="shared" si="0"/>
        <v>16.7018779342723</v>
      </c>
      <c r="F5" s="80">
        <f t="shared" si="0"/>
        <v>3.650234741784038</v>
      </c>
      <c r="G5" s="80">
        <f t="shared" si="0"/>
        <v>7.89906103286385</v>
      </c>
      <c r="H5" s="80">
        <f t="shared" si="0"/>
        <v>5.762910798122066</v>
      </c>
      <c r="I5" s="7"/>
      <c r="J5" s="104" t="s">
        <v>92</v>
      </c>
      <c r="K5" s="102" t="s">
        <v>28</v>
      </c>
    </row>
    <row r="6" spans="1:11" x14ac:dyDescent="0.2">
      <c r="A6" s="12"/>
      <c r="B6" s="7">
        <v>1.4999999999999999E-4</v>
      </c>
      <c r="C6" s="7">
        <v>1.8599999999999998E-2</v>
      </c>
      <c r="D6" s="7">
        <v>4.5300000000000001E-4</v>
      </c>
      <c r="E6" s="7">
        <v>6.5500000000000003E-3</v>
      </c>
      <c r="F6" s="7">
        <v>1.0399999999999999E-4</v>
      </c>
      <c r="G6" s="7">
        <v>3.5100000000000002E-4</v>
      </c>
      <c r="H6" s="7">
        <v>2.41E-4</v>
      </c>
      <c r="I6" s="7"/>
      <c r="J6" s="104" t="s">
        <v>114</v>
      </c>
      <c r="K6" s="102" t="s">
        <v>28</v>
      </c>
    </row>
    <row r="7" spans="1:11" x14ac:dyDescent="0.2">
      <c r="A7" s="12"/>
      <c r="B7" s="7">
        <v>2.2799999999999999E-5</v>
      </c>
      <c r="C7" s="7">
        <v>2.23E-2</v>
      </c>
      <c r="D7" s="7">
        <v>2.5399999999999999E-4</v>
      </c>
      <c r="E7" s="7">
        <v>6.3400000000000001E-3</v>
      </c>
      <c r="F7" s="7">
        <v>1.46E-4</v>
      </c>
      <c r="G7" s="7">
        <v>5.5699999999999999E-4</v>
      </c>
      <c r="H7" s="7">
        <v>2.14E-4</v>
      </c>
      <c r="I7" s="7"/>
      <c r="J7" s="104" t="s">
        <v>113</v>
      </c>
      <c r="K7" s="102" t="s">
        <v>28</v>
      </c>
    </row>
    <row r="8" spans="1:11" x14ac:dyDescent="0.2">
      <c r="A8" s="12"/>
      <c r="B8" s="7">
        <v>5.63E-5</v>
      </c>
      <c r="C8" s="7">
        <v>8.0699999999999996E-5</v>
      </c>
      <c r="D8" s="7">
        <v>6.7400000000000001E-4</v>
      </c>
      <c r="E8" s="7">
        <v>6.87E-4</v>
      </c>
      <c r="F8" s="7">
        <v>4.5899999999999999E-4</v>
      </c>
      <c r="G8" s="7">
        <v>3.2699999999999998E-4</v>
      </c>
      <c r="H8" s="7">
        <v>1.2300000000000001E-4</v>
      </c>
      <c r="I8" s="7"/>
      <c r="J8" s="104" t="s">
        <v>173</v>
      </c>
      <c r="K8" s="102" t="s">
        <v>28</v>
      </c>
    </row>
    <row r="9" spans="1:11" x14ac:dyDescent="0.2">
      <c r="A9" s="12"/>
      <c r="B9" s="7">
        <v>9.2800000000000006E-5</v>
      </c>
      <c r="C9" s="7">
        <v>1.6000000000000001E-3</v>
      </c>
      <c r="D9" s="7">
        <v>2.2599999999999999E-4</v>
      </c>
      <c r="E9" s="7">
        <v>3.5200000000000001E-3</v>
      </c>
      <c r="F9" s="7">
        <v>2.1900000000000001E-4</v>
      </c>
      <c r="G9" s="7">
        <v>1.85E-4</v>
      </c>
      <c r="H9" s="7">
        <v>1.6699999999999999E-4</v>
      </c>
      <c r="I9" s="7"/>
      <c r="J9" s="145" t="s">
        <v>174</v>
      </c>
      <c r="K9" s="112" t="s">
        <v>28</v>
      </c>
    </row>
    <row r="10" spans="1:11" x14ac:dyDescent="0.2">
      <c r="A10" s="12"/>
      <c r="B10" s="7">
        <v>3.8600000000000003E-5</v>
      </c>
      <c r="C10" s="7">
        <v>1.26E-2</v>
      </c>
      <c r="D10" s="7">
        <v>8.9499999999999996E-4</v>
      </c>
      <c r="E10" s="7">
        <v>4.3899999999999999E-4</v>
      </c>
      <c r="F10" s="7">
        <v>2.7999999999999998E-4</v>
      </c>
      <c r="G10" s="7">
        <v>2.8600000000000001E-4</v>
      </c>
      <c r="H10" s="7">
        <v>3.5E-4</v>
      </c>
      <c r="I10" s="7"/>
    </row>
    <row r="11" spans="1:11" x14ac:dyDescent="0.2">
      <c r="A11" s="12"/>
      <c r="B11" s="7">
        <v>3.21E-4</v>
      </c>
      <c r="C11" s="7">
        <v>2.0799999999999998E-3</v>
      </c>
      <c r="D11" s="7">
        <v>4.5100000000000001E-4</v>
      </c>
      <c r="E11" s="7">
        <v>4.1899999999999999E-4</v>
      </c>
      <c r="F11" s="7">
        <v>1.17E-4</v>
      </c>
      <c r="G11" s="7">
        <v>2.9799999999999998E-4</v>
      </c>
      <c r="H11" s="7">
        <v>1.5300000000000001E-4</v>
      </c>
      <c r="I11" s="7"/>
    </row>
    <row r="12" spans="1:11" x14ac:dyDescent="0.2">
      <c r="A12" s="12"/>
      <c r="B12" s="7">
        <v>1.8599999999999999E-4</v>
      </c>
      <c r="C12" s="7">
        <v>4.0800000000000003E-3</v>
      </c>
      <c r="D12" s="7">
        <v>3.3E-4</v>
      </c>
      <c r="E12" s="7">
        <v>7.36E-4</v>
      </c>
      <c r="F12" s="7">
        <v>3.8499999999999998E-4</v>
      </c>
      <c r="G12" s="7">
        <v>2.5999999999999998E-4</v>
      </c>
      <c r="H12" s="7">
        <v>1.0399999999999999E-3</v>
      </c>
      <c r="I12" s="7"/>
    </row>
    <row r="13" spans="1:11" x14ac:dyDescent="0.2">
      <c r="A13" s="12"/>
      <c r="B13" s="7">
        <v>3.18E-5</v>
      </c>
      <c r="C13" s="7">
        <v>2.7E-2</v>
      </c>
      <c r="D13" s="7">
        <v>6.1500000000000001E-3</v>
      </c>
      <c r="E13" s="7">
        <v>5.13E-4</v>
      </c>
      <c r="F13" s="7">
        <v>1.65E-4</v>
      </c>
      <c r="G13" s="7">
        <v>3.7399999999999998E-4</v>
      </c>
      <c r="H13" s="7">
        <v>1.5300000000000001E-4</v>
      </c>
      <c r="I13" s="7"/>
      <c r="K13" s="5"/>
    </row>
    <row r="14" spans="1:11" x14ac:dyDescent="0.2">
      <c r="A14" s="12"/>
      <c r="B14" s="7">
        <v>4.0399999999999999E-5</v>
      </c>
      <c r="C14" s="7">
        <v>2.16E-3</v>
      </c>
      <c r="D14" s="7">
        <v>2.7799999999999998E-4</v>
      </c>
      <c r="E14" s="7">
        <v>1.66E-4</v>
      </c>
      <c r="F14" s="7">
        <v>9.7399999999999996E-5</v>
      </c>
      <c r="G14" s="7">
        <v>4.0000000000000002E-4</v>
      </c>
      <c r="H14" s="7">
        <v>1.74E-4</v>
      </c>
      <c r="I14" s="7"/>
      <c r="K14" s="5"/>
    </row>
    <row r="15" spans="1:11" x14ac:dyDescent="0.2">
      <c r="A15" s="12"/>
      <c r="B15" s="7">
        <v>3.5500000000000002E-5</v>
      </c>
      <c r="C15" s="7">
        <v>2.0199999999999999E-2</v>
      </c>
      <c r="D15" s="7">
        <v>9.1E-4</v>
      </c>
      <c r="E15" s="7">
        <v>4.9100000000000003E-3</v>
      </c>
      <c r="F15" s="7">
        <v>6.3999999999999997E-5</v>
      </c>
      <c r="G15" s="7">
        <v>2.43E-4</v>
      </c>
      <c r="H15" s="7">
        <v>2.9E-4</v>
      </c>
      <c r="I15" s="7"/>
      <c r="K15" s="5"/>
    </row>
    <row r="16" spans="1:11" x14ac:dyDescent="0.2">
      <c r="A16" s="12"/>
      <c r="B16" s="7">
        <v>5.2299999999999997E-5</v>
      </c>
      <c r="C16" s="7">
        <v>9.4399999999999996E-4</v>
      </c>
      <c r="D16" s="7">
        <v>1.73E-4</v>
      </c>
      <c r="E16" s="7">
        <v>4.9700000000000005E-4</v>
      </c>
      <c r="F16" s="7">
        <v>1.3100000000000001E-4</v>
      </c>
      <c r="G16" s="7">
        <v>1.93E-4</v>
      </c>
      <c r="H16" s="7">
        <v>4.17E-4</v>
      </c>
      <c r="I16" s="7"/>
      <c r="K16" s="5"/>
    </row>
    <row r="17" spans="1:11" x14ac:dyDescent="0.2">
      <c r="A17" s="12"/>
      <c r="B17" s="7">
        <v>3.5299999999999997E-5</v>
      </c>
      <c r="C17" s="7">
        <v>4.1200000000000004E-3</v>
      </c>
      <c r="D17" s="7">
        <v>8.9999999999999998E-4</v>
      </c>
      <c r="E17" s="7">
        <v>2.1699999999999999E-4</v>
      </c>
      <c r="F17" s="7">
        <v>1.7100000000000001E-4</v>
      </c>
      <c r="G17" s="7">
        <v>4.3800000000000002E-4</v>
      </c>
      <c r="H17" s="7">
        <v>1.64E-4</v>
      </c>
      <c r="I17" s="7"/>
      <c r="J17" s="6"/>
      <c r="K17" s="6"/>
    </row>
    <row r="18" spans="1:11" x14ac:dyDescent="0.2">
      <c r="A18" s="12"/>
      <c r="B18" s="7">
        <v>4.2700000000000001E-5</v>
      </c>
      <c r="C18" s="7">
        <v>1.32E-2</v>
      </c>
      <c r="D18" s="7">
        <v>5.2999999999999998E-4</v>
      </c>
      <c r="E18" s="7">
        <v>1.4E-3</v>
      </c>
      <c r="F18" s="7">
        <v>1.46E-4</v>
      </c>
      <c r="G18" s="7">
        <v>8.2899999999999998E-4</v>
      </c>
      <c r="H18" s="7">
        <v>1.0499999999999999E-3</v>
      </c>
      <c r="I18" s="7"/>
      <c r="J18" s="5"/>
      <c r="K18" s="5"/>
    </row>
    <row r="19" spans="1:11" x14ac:dyDescent="0.2">
      <c r="A19" s="12"/>
      <c r="B19" s="7">
        <v>4.2599999999999999E-5</v>
      </c>
      <c r="C19" s="7">
        <v>1.32E-2</v>
      </c>
      <c r="D19" s="7">
        <v>1.5899999999999999E-4</v>
      </c>
      <c r="E19" s="7">
        <v>5.3399999999999997E-4</v>
      </c>
      <c r="F19" s="7">
        <v>8.1600000000000005E-5</v>
      </c>
      <c r="G19" s="7">
        <v>2.5900000000000001E-4</v>
      </c>
      <c r="H19" s="7">
        <v>2.8299999999999999E-4</v>
      </c>
      <c r="I19" s="7"/>
      <c r="J19" s="5"/>
      <c r="K19" s="5"/>
    </row>
    <row r="20" spans="1:11" x14ac:dyDescent="0.2">
      <c r="A20" s="12"/>
      <c r="B20" s="7">
        <v>3.57E-5</v>
      </c>
      <c r="C20" s="7">
        <v>4.1200000000000004E-3</v>
      </c>
      <c r="D20" s="7">
        <v>3.97E-4</v>
      </c>
      <c r="E20" s="7">
        <v>1.31E-3</v>
      </c>
      <c r="F20" s="7">
        <v>7.0299999999999996E-4</v>
      </c>
      <c r="G20" s="7">
        <v>3.4600000000000001E-4</v>
      </c>
      <c r="H20" s="7">
        <v>2.5000000000000001E-4</v>
      </c>
      <c r="I20" s="7"/>
      <c r="J20" s="5"/>
      <c r="K20" s="5"/>
    </row>
    <row r="21" spans="1:11" x14ac:dyDescent="0.2">
      <c r="A21" s="12"/>
      <c r="B21" s="7">
        <v>1.22E-5</v>
      </c>
      <c r="C21" s="7">
        <v>1.15E-2</v>
      </c>
      <c r="D21" s="7">
        <v>8.83E-4</v>
      </c>
      <c r="E21" s="7">
        <v>1.2099999999999999E-3</v>
      </c>
      <c r="F21" s="7">
        <v>2.1000000000000001E-4</v>
      </c>
      <c r="G21" s="7">
        <v>6.7599999999999995E-4</v>
      </c>
      <c r="H21" s="7">
        <v>9.6500000000000004E-4</v>
      </c>
      <c r="J21" s="5"/>
      <c r="K21" s="5"/>
    </row>
    <row r="22" spans="1:11" x14ac:dyDescent="0.2">
      <c r="A22" s="12"/>
      <c r="B22" s="7">
        <v>2.8900000000000001E-5</v>
      </c>
      <c r="C22" s="7">
        <v>4.4999999999999997E-3</v>
      </c>
      <c r="D22" s="5"/>
      <c r="E22" s="7"/>
      <c r="F22" s="7"/>
      <c r="G22" s="7"/>
      <c r="H22" s="17"/>
      <c r="J22" s="5"/>
      <c r="K22" s="5"/>
    </row>
    <row r="23" spans="1:11" x14ac:dyDescent="0.2">
      <c r="A23" s="12"/>
      <c r="B23" s="7">
        <v>2.8399999999999999E-5</v>
      </c>
      <c r="C23" s="7">
        <v>2.23E-2</v>
      </c>
      <c r="D23" s="5"/>
      <c r="E23" s="7"/>
      <c r="G23" s="7"/>
      <c r="H23" s="17"/>
      <c r="J23" s="5"/>
      <c r="K23" s="5"/>
    </row>
    <row r="24" spans="1:11" x14ac:dyDescent="0.2">
      <c r="A24" s="12"/>
      <c r="B24" s="7">
        <v>1.84E-4</v>
      </c>
      <c r="C24" s="7">
        <v>4.0800000000000003E-2</v>
      </c>
      <c r="D24" s="5"/>
      <c r="E24" s="7"/>
      <c r="G24" s="5"/>
      <c r="H24" s="5"/>
      <c r="I24" s="17"/>
      <c r="J24" s="5"/>
      <c r="K24" s="5"/>
    </row>
    <row r="25" spans="1:11" x14ac:dyDescent="0.2">
      <c r="A25" s="12"/>
      <c r="B25" s="7">
        <v>8.7899999999999995E-5</v>
      </c>
      <c r="C25" s="7">
        <v>1.2099999999999999E-3</v>
      </c>
      <c r="D25" s="5"/>
      <c r="E25" s="7"/>
      <c r="F25" s="17"/>
      <c r="G25" s="7"/>
      <c r="H25" s="17"/>
      <c r="I25" s="17"/>
      <c r="J25" s="5"/>
      <c r="K25" s="5"/>
    </row>
    <row r="26" spans="1:11" x14ac:dyDescent="0.2">
      <c r="A26" s="12"/>
      <c r="B26" s="7">
        <v>2.8099999999999999E-5</v>
      </c>
      <c r="C26" s="7">
        <v>3.6700000000000001E-3</v>
      </c>
      <c r="D26" s="5"/>
      <c r="F26" s="17"/>
      <c r="G26" s="7"/>
      <c r="H26" s="17"/>
      <c r="I26" s="17"/>
      <c r="J26" s="5"/>
      <c r="K26" s="5"/>
    </row>
    <row r="27" spans="1:11" x14ac:dyDescent="0.2">
      <c r="A27" s="12"/>
      <c r="B27" s="7">
        <v>7.5500000000000006E-5</v>
      </c>
      <c r="C27" s="7">
        <v>3.2300000000000002E-2</v>
      </c>
      <c r="D27" s="5"/>
      <c r="E27" s="5"/>
      <c r="F27" s="17"/>
      <c r="G27" s="7"/>
      <c r="H27" s="17"/>
      <c r="I27" s="17"/>
      <c r="J27" s="5"/>
      <c r="K27" s="5"/>
    </row>
    <row r="28" spans="1:11" x14ac:dyDescent="0.2">
      <c r="A28" s="12"/>
      <c r="B28" s="7">
        <v>3.0499999999999999E-5</v>
      </c>
      <c r="C28" s="7">
        <v>1.04E-2</v>
      </c>
      <c r="D28" s="5"/>
      <c r="E28" s="7"/>
      <c r="F28" s="17"/>
      <c r="G28" s="7"/>
      <c r="H28" s="17"/>
      <c r="I28" s="17"/>
      <c r="J28" s="5"/>
      <c r="K28" s="5"/>
    </row>
    <row r="29" spans="1:11" x14ac:dyDescent="0.2">
      <c r="A29" s="12"/>
      <c r="B29" s="7">
        <v>5.3399999999999997E-5</v>
      </c>
      <c r="C29" s="7">
        <v>1.0999999999999999E-2</v>
      </c>
      <c r="D29" s="6"/>
      <c r="E29" s="6"/>
      <c r="F29" s="17"/>
      <c r="G29" s="7"/>
      <c r="H29" s="17"/>
      <c r="I29" s="17"/>
      <c r="J29" s="5"/>
      <c r="K29" s="5"/>
    </row>
    <row r="30" spans="1:11" x14ac:dyDescent="0.2">
      <c r="A30" s="12"/>
      <c r="B30" s="7">
        <v>5.8600000000000001E-5</v>
      </c>
      <c r="C30" s="7">
        <v>1.6199999999999999E-3</v>
      </c>
      <c r="D30" s="5"/>
      <c r="E30" s="5"/>
      <c r="F30" s="17"/>
      <c r="G30" s="7"/>
      <c r="H30" s="17"/>
      <c r="I30" s="17"/>
      <c r="J30" s="5"/>
      <c r="K30" s="5"/>
    </row>
    <row r="31" spans="1:11" x14ac:dyDescent="0.2">
      <c r="A31" s="12"/>
      <c r="B31" s="7">
        <v>1.3300000000000001E-4</v>
      </c>
      <c r="C31" s="7">
        <v>4.0699999999999998E-3</v>
      </c>
      <c r="D31" s="5"/>
      <c r="E31" s="5"/>
      <c r="F31" s="17"/>
      <c r="G31" s="7"/>
      <c r="H31" s="17"/>
      <c r="I31" s="17"/>
      <c r="J31" s="5"/>
      <c r="K31" s="5"/>
    </row>
    <row r="32" spans="1:11" x14ac:dyDescent="0.2">
      <c r="A32" s="12"/>
      <c r="B32" s="7">
        <v>3.3100000000000002E-4</v>
      </c>
      <c r="C32" s="7">
        <v>1E-3</v>
      </c>
      <c r="D32" s="5"/>
      <c r="E32" s="5"/>
      <c r="F32" s="17"/>
      <c r="G32" s="7"/>
      <c r="H32" s="17"/>
      <c r="I32" s="17"/>
      <c r="J32" s="5"/>
      <c r="K32" s="5"/>
    </row>
    <row r="33" spans="1:11" x14ac:dyDescent="0.2">
      <c r="A33" s="12"/>
      <c r="B33" s="7">
        <v>2.9799999999999999E-5</v>
      </c>
      <c r="C33" s="7">
        <v>6.4000000000000005E-4</v>
      </c>
      <c r="D33" s="5"/>
      <c r="E33" s="5"/>
      <c r="F33" s="17"/>
      <c r="G33" s="7"/>
      <c r="H33" s="17"/>
      <c r="I33" s="17"/>
      <c r="J33" s="5"/>
      <c r="K33" s="5"/>
    </row>
    <row r="34" spans="1:11" x14ac:dyDescent="0.2">
      <c r="A34" s="12"/>
      <c r="B34" s="7">
        <v>2.5000000000000001E-5</v>
      </c>
      <c r="C34" s="7">
        <v>3.0200000000000001E-3</v>
      </c>
      <c r="D34" s="5"/>
      <c r="E34" s="5"/>
      <c r="F34" s="17"/>
      <c r="G34" s="7"/>
      <c r="H34" s="17"/>
      <c r="I34" s="17"/>
      <c r="J34" s="17"/>
    </row>
    <row r="35" spans="1:11" x14ac:dyDescent="0.2">
      <c r="A35" s="12"/>
      <c r="B35" s="7">
        <v>2.7800000000000001E-5</v>
      </c>
      <c r="C35" s="7">
        <v>1.2999999999999999E-2</v>
      </c>
      <c r="D35" s="5"/>
      <c r="E35" s="5"/>
      <c r="F35" s="17"/>
      <c r="G35" s="7"/>
      <c r="H35" s="17"/>
      <c r="I35" s="17"/>
      <c r="J35" s="17"/>
    </row>
    <row r="36" spans="1:11" x14ac:dyDescent="0.2">
      <c r="A36" s="12"/>
      <c r="B36" s="7">
        <v>6.6799999999999997E-5</v>
      </c>
      <c r="C36" s="7">
        <v>2.66E-3</v>
      </c>
      <c r="D36" s="5"/>
      <c r="E36" s="5"/>
      <c r="F36" s="17"/>
      <c r="G36" s="7"/>
      <c r="H36" s="17"/>
      <c r="I36" s="17"/>
      <c r="J36" s="17"/>
    </row>
    <row r="37" spans="1:11" x14ac:dyDescent="0.2">
      <c r="A37" s="12"/>
      <c r="B37" s="17"/>
      <c r="C37" s="7">
        <v>2.52E-2</v>
      </c>
      <c r="D37" s="5"/>
      <c r="E37" s="5"/>
      <c r="F37" s="17"/>
      <c r="G37" s="7"/>
      <c r="H37" s="17"/>
      <c r="I37" s="17"/>
      <c r="J37" s="17"/>
    </row>
    <row r="38" spans="1:11" x14ac:dyDescent="0.2">
      <c r="A38" s="12"/>
      <c r="B38" s="17"/>
      <c r="C38" s="7">
        <v>1.15E-2</v>
      </c>
      <c r="D38" s="5"/>
      <c r="E38" s="5"/>
      <c r="F38" s="17"/>
      <c r="G38" s="7"/>
      <c r="H38" s="17"/>
      <c r="I38" s="17"/>
      <c r="J38" s="17"/>
    </row>
    <row r="39" spans="1:11" x14ac:dyDescent="0.2">
      <c r="A39" s="12"/>
      <c r="B39" s="17"/>
      <c r="C39" s="7">
        <v>1.08E-3</v>
      </c>
      <c r="D39" s="5"/>
      <c r="E39" s="5"/>
      <c r="F39" s="17"/>
      <c r="G39" s="7"/>
      <c r="H39" s="17"/>
      <c r="I39" s="17"/>
      <c r="J39" s="17"/>
    </row>
    <row r="40" spans="1:11" x14ac:dyDescent="0.2">
      <c r="A40" s="12"/>
      <c r="B40" s="17"/>
      <c r="C40" s="7">
        <v>2.35E-2</v>
      </c>
      <c r="D40" s="5"/>
      <c r="E40" s="5"/>
      <c r="F40" s="17"/>
      <c r="G40" s="7"/>
      <c r="H40" s="17"/>
      <c r="I40" s="17"/>
      <c r="J40" s="17"/>
    </row>
    <row r="41" spans="1:11" x14ac:dyDescent="0.2">
      <c r="A41" s="12"/>
      <c r="B41" s="17"/>
      <c r="C41" s="7">
        <v>6.7099999999999998E-3</v>
      </c>
      <c r="D41" s="5"/>
      <c r="E41" s="5"/>
      <c r="F41" s="17"/>
      <c r="G41" s="7"/>
      <c r="H41" s="17"/>
      <c r="I41" s="17"/>
      <c r="J41" s="17"/>
    </row>
    <row r="42" spans="1:11" x14ac:dyDescent="0.2">
      <c r="A42" s="12"/>
      <c r="B42" s="17"/>
      <c r="C42" s="7">
        <v>3.0500000000000002E-3</v>
      </c>
      <c r="D42" s="5"/>
      <c r="E42" s="5"/>
      <c r="F42" s="17"/>
      <c r="G42" s="7"/>
      <c r="H42" s="17"/>
      <c r="I42" s="17"/>
      <c r="J42" s="17"/>
    </row>
    <row r="43" spans="1:11" x14ac:dyDescent="0.2">
      <c r="A43" s="12"/>
      <c r="B43" s="17"/>
      <c r="C43" s="7">
        <v>6.59E-2</v>
      </c>
      <c r="D43" s="5"/>
      <c r="E43" s="5"/>
      <c r="F43" s="17"/>
      <c r="G43" s="7"/>
      <c r="H43" s="17"/>
      <c r="I43" s="17"/>
      <c r="J43" s="17"/>
    </row>
    <row r="44" spans="1:11" x14ac:dyDescent="0.2">
      <c r="A44" s="12"/>
      <c r="B44" s="17"/>
      <c r="C44" s="7">
        <v>2.3400000000000001E-2</v>
      </c>
      <c r="D44" s="5"/>
      <c r="E44" s="5"/>
      <c r="F44" s="17"/>
      <c r="G44" s="7"/>
      <c r="H44" s="17"/>
      <c r="I44" s="17"/>
      <c r="J44" s="17"/>
    </row>
    <row r="45" spans="1:11" x14ac:dyDescent="0.2">
      <c r="A45" s="12"/>
      <c r="B45" s="17"/>
      <c r="C45" s="7">
        <v>1.9100000000000001E-4</v>
      </c>
      <c r="D45" s="5"/>
      <c r="E45" s="5"/>
      <c r="F45" s="17"/>
      <c r="G45" s="7"/>
      <c r="H45" s="17"/>
      <c r="I45" s="17"/>
      <c r="J45" s="17"/>
    </row>
    <row r="46" spans="1:11" x14ac:dyDescent="0.2">
      <c r="A46" s="12"/>
      <c r="B46" s="17"/>
      <c r="C46" s="7">
        <v>3.16E-3</v>
      </c>
      <c r="D46" s="5"/>
      <c r="E46" s="5"/>
      <c r="F46" s="17"/>
      <c r="G46" s="7"/>
      <c r="H46" s="17"/>
      <c r="I46" s="17"/>
      <c r="J46" s="17"/>
    </row>
    <row r="47" spans="1:11" x14ac:dyDescent="0.2">
      <c r="A47" s="12"/>
      <c r="B47" s="17"/>
      <c r="C47" s="7">
        <v>6.4400000000000004E-4</v>
      </c>
      <c r="D47" s="5"/>
      <c r="E47" s="5"/>
      <c r="F47" s="17"/>
      <c r="G47" s="7"/>
      <c r="H47" s="17"/>
      <c r="I47" s="17"/>
      <c r="J47" s="17"/>
    </row>
    <row r="48" spans="1:11" x14ac:dyDescent="0.2">
      <c r="A48" s="12"/>
      <c r="B48" s="17"/>
      <c r="C48" s="7">
        <v>1.42E-3</v>
      </c>
      <c r="D48" s="7"/>
      <c r="E48" s="7"/>
      <c r="F48" s="17"/>
      <c r="G48" s="7"/>
      <c r="H48" s="17"/>
      <c r="I48" s="17"/>
      <c r="J48" s="17"/>
    </row>
    <row r="49" spans="1:10" x14ac:dyDescent="0.2">
      <c r="A49" s="12"/>
      <c r="B49" s="17"/>
      <c r="C49" s="7">
        <v>3.8400000000000001E-3</v>
      </c>
      <c r="D49" s="7"/>
      <c r="E49" s="7"/>
      <c r="F49" s="17"/>
      <c r="G49" s="7"/>
      <c r="H49" s="17"/>
      <c r="I49" s="17"/>
      <c r="J49" s="17"/>
    </row>
    <row r="50" spans="1:10" x14ac:dyDescent="0.2">
      <c r="A50" s="12"/>
      <c r="B50" s="17"/>
      <c r="C50" s="7">
        <v>6.0800000000000003E-4</v>
      </c>
      <c r="D50" s="7"/>
      <c r="E50" s="7"/>
      <c r="F50" s="17"/>
      <c r="G50" s="7"/>
      <c r="H50" s="17"/>
      <c r="I50" s="17"/>
      <c r="J50" s="17"/>
    </row>
    <row r="51" spans="1:10" x14ac:dyDescent="0.2">
      <c r="A51" s="12"/>
      <c r="B51" s="17"/>
      <c r="C51" s="7">
        <v>9.01E-4</v>
      </c>
      <c r="D51" s="7"/>
      <c r="E51" s="7"/>
      <c r="F51" s="17"/>
      <c r="G51" s="7"/>
      <c r="H51" s="17"/>
      <c r="I51" s="17"/>
      <c r="J51" s="17"/>
    </row>
    <row r="52" spans="1:10" x14ac:dyDescent="0.2">
      <c r="A52" s="12"/>
      <c r="B52" s="17"/>
      <c r="C52" s="7">
        <v>7.7000000000000002E-3</v>
      </c>
      <c r="D52" s="7"/>
      <c r="E52" s="7"/>
      <c r="F52" s="17"/>
      <c r="G52" s="7"/>
      <c r="H52" s="17"/>
      <c r="I52" s="17"/>
      <c r="J52" s="17"/>
    </row>
    <row r="53" spans="1:10" x14ac:dyDescent="0.2">
      <c r="A53" s="12"/>
      <c r="B53" s="17"/>
      <c r="C53" s="7">
        <v>1.2800000000000001E-2</v>
      </c>
      <c r="D53" s="7"/>
      <c r="E53" s="7"/>
      <c r="F53" s="17"/>
      <c r="G53" s="7"/>
      <c r="H53" s="17"/>
      <c r="I53" s="17"/>
      <c r="J53" s="17"/>
    </row>
    <row r="54" spans="1:10" x14ac:dyDescent="0.2">
      <c r="A54" s="12"/>
      <c r="B54" s="17"/>
      <c r="C54" s="7">
        <v>6.2599999999999999E-3</v>
      </c>
      <c r="D54" s="7"/>
      <c r="E54" s="7"/>
      <c r="F54" s="17"/>
      <c r="G54" s="7"/>
      <c r="H54" s="17"/>
      <c r="I54" s="17"/>
      <c r="J54" s="17"/>
    </row>
    <row r="55" spans="1:10" x14ac:dyDescent="0.2">
      <c r="A55" s="12"/>
      <c r="B55" s="17"/>
      <c r="C55" s="7">
        <v>3.65E-3</v>
      </c>
      <c r="D55" s="7"/>
      <c r="E55" s="7"/>
      <c r="F55" s="17"/>
      <c r="G55" s="7"/>
      <c r="H55" s="17"/>
      <c r="I55" s="17"/>
      <c r="J55" s="17"/>
    </row>
    <row r="56" spans="1:10" x14ac:dyDescent="0.2">
      <c r="A56" s="12"/>
      <c r="B56" s="17"/>
      <c r="C56" s="7">
        <v>1.6299999999999999E-2</v>
      </c>
      <c r="D56" s="7"/>
      <c r="E56" s="7"/>
      <c r="F56" s="17"/>
      <c r="G56" s="7"/>
      <c r="H56" s="17"/>
      <c r="I56" s="17"/>
      <c r="J56" s="17"/>
    </row>
    <row r="57" spans="1:10" x14ac:dyDescent="0.2">
      <c r="A57" s="12"/>
      <c r="B57" s="17"/>
      <c r="C57" s="7">
        <v>2.1299999999999999E-3</v>
      </c>
      <c r="D57" s="7"/>
      <c r="E57" s="7"/>
      <c r="F57" s="17"/>
      <c r="G57" s="7"/>
      <c r="H57" s="17"/>
      <c r="I57" s="17"/>
      <c r="J57" s="17"/>
    </row>
    <row r="58" spans="1:10" x14ac:dyDescent="0.2">
      <c r="A58" s="12"/>
      <c r="B58" s="17"/>
      <c r="C58" s="7">
        <v>1.26E-2</v>
      </c>
      <c r="D58" s="7"/>
      <c r="E58" s="7"/>
      <c r="F58" s="17"/>
      <c r="G58" s="7"/>
      <c r="H58" s="17"/>
      <c r="I58" s="17"/>
      <c r="J58" s="17"/>
    </row>
    <row r="59" spans="1:10" x14ac:dyDescent="0.2">
      <c r="A59" s="12"/>
      <c r="B59" s="17"/>
      <c r="C59" s="7">
        <v>1.17E-2</v>
      </c>
      <c r="D59" s="7"/>
      <c r="E59" s="7"/>
      <c r="F59" s="17"/>
      <c r="G59" s="7"/>
      <c r="H59" s="17"/>
      <c r="I59" s="17"/>
      <c r="J59" s="17"/>
    </row>
    <row r="60" spans="1:10" x14ac:dyDescent="0.2">
      <c r="A60" s="12"/>
      <c r="B60" s="17"/>
      <c r="C60" s="7">
        <v>1.52E-2</v>
      </c>
      <c r="D60" s="7"/>
      <c r="E60" s="7"/>
      <c r="F60" s="17"/>
      <c r="G60" s="7"/>
      <c r="H60" s="17"/>
      <c r="I60" s="17"/>
      <c r="J60" s="17"/>
    </row>
    <row r="61" spans="1:10" x14ac:dyDescent="0.2">
      <c r="A61" s="12"/>
      <c r="B61" s="17"/>
      <c r="C61" s="7">
        <v>1.1299999999999999E-3</v>
      </c>
      <c r="D61" s="7"/>
      <c r="E61" s="7"/>
      <c r="F61" s="17"/>
      <c r="G61" s="7"/>
      <c r="H61" s="17"/>
      <c r="I61" s="17"/>
      <c r="J61" s="17"/>
    </row>
    <row r="62" spans="1:10" x14ac:dyDescent="0.2">
      <c r="A62" s="12"/>
      <c r="B62" s="17"/>
      <c r="C62" s="7">
        <v>1.9099999999999999E-2</v>
      </c>
      <c r="D62" s="7"/>
      <c r="E62" s="7"/>
      <c r="F62" s="17"/>
      <c r="G62" s="7"/>
      <c r="H62" s="17"/>
      <c r="I62" s="17"/>
      <c r="J62" s="17"/>
    </row>
    <row r="63" spans="1:10" x14ac:dyDescent="0.2">
      <c r="A63" s="12"/>
      <c r="B63" s="17"/>
      <c r="C63" s="7">
        <v>2E-3</v>
      </c>
      <c r="D63" s="7"/>
      <c r="E63" s="7"/>
      <c r="F63" s="17"/>
      <c r="G63" s="7"/>
      <c r="H63" s="17"/>
      <c r="I63" s="17"/>
      <c r="J63" s="17"/>
    </row>
    <row r="64" spans="1:10" x14ac:dyDescent="0.2">
      <c r="A64" s="12"/>
      <c r="B64" s="17"/>
      <c r="C64" s="7">
        <v>2.9199999999999999E-3</v>
      </c>
      <c r="D64" s="7"/>
      <c r="E64" s="7"/>
      <c r="F64" s="17"/>
      <c r="G64" s="7"/>
      <c r="H64" s="17"/>
      <c r="I64" s="17"/>
      <c r="J64" s="17"/>
    </row>
    <row r="65" spans="1:10" x14ac:dyDescent="0.2">
      <c r="A65" s="12"/>
      <c r="B65" s="17"/>
      <c r="C65" s="7">
        <v>8.6999999999999994E-3</v>
      </c>
      <c r="D65" s="7"/>
      <c r="E65" s="7"/>
      <c r="F65" s="17"/>
      <c r="G65" s="7"/>
      <c r="H65" s="17"/>
      <c r="I65" s="17"/>
      <c r="J65" s="17"/>
    </row>
    <row r="66" spans="1:10" x14ac:dyDescent="0.2">
      <c r="A66" s="12"/>
      <c r="B66" s="17"/>
      <c r="C66" s="7">
        <v>4.7800000000000004E-3</v>
      </c>
      <c r="D66" s="7"/>
      <c r="E66" s="7"/>
      <c r="F66" s="17"/>
      <c r="G66" s="7"/>
      <c r="H66" s="17"/>
      <c r="I66" s="17"/>
      <c r="J66" s="17"/>
    </row>
    <row r="67" spans="1:10" x14ac:dyDescent="0.2">
      <c r="A67" s="12"/>
      <c r="B67" s="17"/>
      <c r="C67" s="7">
        <v>1.09E-2</v>
      </c>
      <c r="D67" s="7"/>
      <c r="E67" s="7"/>
      <c r="F67" s="17"/>
      <c r="G67" s="7"/>
      <c r="H67" s="17"/>
      <c r="I67" s="17"/>
      <c r="J67" s="17"/>
    </row>
    <row r="68" spans="1:10" x14ac:dyDescent="0.2">
      <c r="A68" s="12"/>
      <c r="B68" s="17"/>
      <c r="C68" s="17"/>
      <c r="D68" s="17"/>
      <c r="E68" s="17"/>
      <c r="F68" s="17"/>
      <c r="G68" s="7"/>
      <c r="H68" s="17"/>
      <c r="I68" s="12"/>
      <c r="J68" s="12"/>
    </row>
    <row r="69" spans="1:10" x14ac:dyDescent="0.2">
      <c r="A69" s="12"/>
      <c r="B69" s="12"/>
      <c r="C69" s="12"/>
      <c r="D69" s="12"/>
      <c r="E69" s="12"/>
      <c r="F69" s="12"/>
      <c r="G69" s="6"/>
      <c r="H69" s="12"/>
      <c r="I69" s="12"/>
      <c r="J69" s="12"/>
    </row>
    <row r="70" spans="1:10" x14ac:dyDescent="0.2">
      <c r="A70" s="12"/>
      <c r="B70" s="12"/>
      <c r="C70" s="12"/>
      <c r="D70" s="12"/>
      <c r="E70" s="12"/>
      <c r="F70" s="12"/>
      <c r="G70" s="6"/>
      <c r="H70" s="12"/>
    </row>
    <row r="71" spans="1:10" x14ac:dyDescent="0.2">
      <c r="C71" s="12"/>
      <c r="E71" s="12"/>
    </row>
  </sheetData>
  <mergeCells count="1">
    <mergeCell ref="J2:K2"/>
  </mergeCells>
  <phoneticPr fontId="7"/>
  <pageMargins left="0.7" right="0.7" top="0.75" bottom="0.75" header="0.3" footer="0.3"/>
  <pageSetup paperSize="9" orientation="portrait" horizontalDpi="0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A699-6C97-364D-8F7D-960C3935DE21}">
  <dimension ref="A1:U105"/>
  <sheetViews>
    <sheetView zoomScaleNormal="100" workbookViewId="0"/>
  </sheetViews>
  <sheetFormatPr baseColWidth="10" defaultColWidth="11" defaultRowHeight="16" x14ac:dyDescent="0.2"/>
  <cols>
    <col min="1" max="1" width="24" customWidth="1"/>
    <col min="2" max="4" width="7.6640625" bestFit="1" customWidth="1"/>
    <col min="5" max="5" width="15.6640625" customWidth="1"/>
    <col min="6" max="6" width="24.1640625" bestFit="1" customWidth="1"/>
    <col min="7" max="7" width="8" bestFit="1" customWidth="1"/>
    <col min="8" max="9" width="6.83203125" bestFit="1" customWidth="1"/>
    <col min="10" max="10" width="6.33203125" bestFit="1" customWidth="1"/>
    <col min="11" max="13" width="6.83203125" bestFit="1" customWidth="1"/>
    <col min="14" max="14" width="6.33203125" bestFit="1" customWidth="1"/>
    <col min="15" max="15" width="5.5" bestFit="1" customWidth="1"/>
  </cols>
  <sheetData>
    <row r="1" spans="1:21" x14ac:dyDescent="0.2">
      <c r="A1" s="34" t="s">
        <v>232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21" x14ac:dyDescent="0.2">
      <c r="A2" s="196" t="s">
        <v>18</v>
      </c>
      <c r="B2" s="196"/>
      <c r="C2" s="196"/>
      <c r="D2" s="19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1" x14ac:dyDescent="0.2">
      <c r="A3" s="43" t="s">
        <v>102</v>
      </c>
      <c r="B3" s="25" t="s">
        <v>277</v>
      </c>
      <c r="C3" s="25" t="s">
        <v>278</v>
      </c>
      <c r="D3" s="25" t="s">
        <v>279</v>
      </c>
      <c r="E3" s="1"/>
      <c r="F3" s="190" t="s">
        <v>18</v>
      </c>
      <c r="G3" s="192" t="s">
        <v>5</v>
      </c>
      <c r="H3" s="199"/>
      <c r="I3" s="199"/>
      <c r="J3" s="193"/>
      <c r="K3" s="192" t="s">
        <v>275</v>
      </c>
      <c r="L3" s="199"/>
      <c r="M3" s="199"/>
      <c r="N3" s="193"/>
    </row>
    <row r="4" spans="1:21" x14ac:dyDescent="0.2">
      <c r="A4" s="46" t="s">
        <v>313</v>
      </c>
      <c r="B4" s="67">
        <v>0.996</v>
      </c>
      <c r="C4" s="54">
        <v>0.996</v>
      </c>
      <c r="D4" s="54">
        <v>0.996</v>
      </c>
      <c r="F4" s="191"/>
      <c r="G4" s="13" t="s">
        <v>277</v>
      </c>
      <c r="H4" s="13" t="s">
        <v>278</v>
      </c>
      <c r="I4" s="13" t="s">
        <v>279</v>
      </c>
      <c r="J4" s="160" t="s">
        <v>10</v>
      </c>
      <c r="K4" s="13" t="s">
        <v>277</v>
      </c>
      <c r="L4" s="13" t="s">
        <v>278</v>
      </c>
      <c r="M4" s="13" t="s">
        <v>279</v>
      </c>
      <c r="N4" s="160" t="s">
        <v>10</v>
      </c>
    </row>
    <row r="5" spans="1:21" x14ac:dyDescent="0.2">
      <c r="A5" s="36" t="s">
        <v>314</v>
      </c>
      <c r="B5" s="110">
        <v>-3.367</v>
      </c>
      <c r="C5" s="110">
        <v>-3.367</v>
      </c>
      <c r="D5" s="166">
        <v>-3.367</v>
      </c>
      <c r="F5" s="30" t="s">
        <v>102</v>
      </c>
      <c r="G5" s="40">
        <v>3.7259810132698121E-2</v>
      </c>
      <c r="H5" s="40">
        <v>3.8632645757562936E-2</v>
      </c>
      <c r="I5" s="40">
        <v>4.9900253194702052E-2</v>
      </c>
      <c r="J5" s="81">
        <f>AVERAGE(G5,H5,I5)</f>
        <v>4.1930903028321032E-2</v>
      </c>
      <c r="K5" s="40">
        <f>G5/$J$5</f>
        <v>0.88860023137426936</v>
      </c>
      <c r="L5" s="40">
        <f t="shared" ref="L5:M5" si="0">H5/$J$5</f>
        <v>0.92134065730636949</v>
      </c>
      <c r="M5" s="40">
        <f t="shared" si="0"/>
        <v>1.1900591113193615</v>
      </c>
      <c r="N5" s="42">
        <f>AVERAGE(K5,L5,M5)</f>
        <v>1.0000000000000002</v>
      </c>
    </row>
    <row r="6" spans="1:21" x14ac:dyDescent="0.2">
      <c r="A6" s="36" t="s">
        <v>301</v>
      </c>
      <c r="B6" s="110">
        <v>34.150645065307614</v>
      </c>
      <c r="C6" s="166">
        <v>34.150645065307614</v>
      </c>
      <c r="D6" s="166">
        <v>34.150645065307614</v>
      </c>
      <c r="F6" s="30" t="s">
        <v>2</v>
      </c>
      <c r="G6" s="40">
        <v>6.8461180470764299E-2</v>
      </c>
      <c r="H6" s="40">
        <v>7.3523006592854462E-2</v>
      </c>
      <c r="I6" s="40">
        <v>5.4080540872953692E-2</v>
      </c>
      <c r="J6" s="81">
        <f t="shared" ref="J6:J11" si="1">AVERAGE(G6,H6,I6)</f>
        <v>6.5354909312190818E-2</v>
      </c>
      <c r="K6" s="40">
        <f t="shared" ref="K6:K11" si="2">G6/$J$5</f>
        <v>1.632714192311197</v>
      </c>
      <c r="L6" s="40">
        <f t="shared" ref="L6:L11" si="3">H6/$J$5</f>
        <v>1.7534324634791538</v>
      </c>
      <c r="M6" s="40">
        <f t="shared" ref="M6:M11" si="4">I6/$J$5</f>
        <v>1.2897537846114722</v>
      </c>
      <c r="N6" s="42">
        <f t="shared" ref="N6:N11" si="5">AVERAGE(K6,L6,M6)</f>
        <v>1.558633480133941</v>
      </c>
    </row>
    <row r="7" spans="1:21" x14ac:dyDescent="0.2">
      <c r="A7" s="37" t="s">
        <v>300</v>
      </c>
      <c r="B7" s="170">
        <f>10^(-1/B5)-1</f>
        <v>0.98152838090939043</v>
      </c>
      <c r="C7" s="170">
        <f t="shared" ref="C7:D7" si="6">10^(-1/C5)-1</f>
        <v>0.98152838090939043</v>
      </c>
      <c r="D7" s="171">
        <f t="shared" si="6"/>
        <v>0.98152838090939043</v>
      </c>
      <c r="F7" s="35" t="s">
        <v>6</v>
      </c>
      <c r="G7" s="41">
        <v>6.8828104849920524E-2</v>
      </c>
      <c r="H7" s="40">
        <v>6.8916631935424855E-2</v>
      </c>
      <c r="I7" s="41">
        <v>5.6047347927846922E-2</v>
      </c>
      <c r="J7" s="81">
        <f t="shared" si="1"/>
        <v>6.4597361571064105E-2</v>
      </c>
      <c r="K7" s="40">
        <f t="shared" si="2"/>
        <v>1.6414648833923884</v>
      </c>
      <c r="L7" s="40">
        <f t="shared" si="3"/>
        <v>1.6435761445174955</v>
      </c>
      <c r="M7" s="40">
        <f t="shared" si="4"/>
        <v>1.3366596920173968</v>
      </c>
      <c r="N7" s="42">
        <f t="shared" si="5"/>
        <v>1.540566906642427</v>
      </c>
    </row>
    <row r="8" spans="1:21" x14ac:dyDescent="0.2">
      <c r="A8" s="50" t="s">
        <v>5</v>
      </c>
      <c r="B8" s="82">
        <f>B13/B10/1.2</f>
        <v>3.7259810132698121E-2</v>
      </c>
      <c r="C8" s="82">
        <f>C13/C10/1.2</f>
        <v>3.8632645757562936E-2</v>
      </c>
      <c r="D8" s="83">
        <f>D13/D10/1.2</f>
        <v>4.9900253194702052E-2</v>
      </c>
      <c r="F8" s="35" t="s">
        <v>20</v>
      </c>
      <c r="G8" s="76">
        <v>7.3900464715670827E-2</v>
      </c>
      <c r="H8" s="42">
        <v>6.1881160302858763E-2</v>
      </c>
      <c r="I8" s="42">
        <v>6.0371538336725442E-2</v>
      </c>
      <c r="J8" s="81">
        <f t="shared" si="1"/>
        <v>6.5384387785084999E-2</v>
      </c>
      <c r="K8" s="40">
        <f t="shared" si="2"/>
        <v>1.7624343712740187</v>
      </c>
      <c r="L8" s="40">
        <f t="shared" si="3"/>
        <v>1.475788877264649</v>
      </c>
      <c r="M8" s="40">
        <f t="shared" si="4"/>
        <v>1.4397862668483246</v>
      </c>
      <c r="N8" s="42">
        <f t="shared" si="5"/>
        <v>1.5593365051289974</v>
      </c>
    </row>
    <row r="9" spans="1:21" x14ac:dyDescent="0.2">
      <c r="A9" s="66" t="s">
        <v>306</v>
      </c>
      <c r="B9" s="66">
        <v>26.348187729476525</v>
      </c>
      <c r="C9" s="29">
        <v>26.464935740374656</v>
      </c>
      <c r="D9" s="29">
        <v>26.499953776727217</v>
      </c>
      <c r="F9" s="35" t="s">
        <v>75</v>
      </c>
      <c r="G9" s="76">
        <v>7.4637400849573585E-2</v>
      </c>
      <c r="H9" s="42">
        <v>6.3894074225162148E-2</v>
      </c>
      <c r="I9" s="42">
        <v>7.8619581207201111E-2</v>
      </c>
      <c r="J9" s="81">
        <f t="shared" si="1"/>
        <v>7.2383685427312286E-2</v>
      </c>
      <c r="K9" s="40">
        <f t="shared" si="2"/>
        <v>1.7800093835127253</v>
      </c>
      <c r="L9" s="40">
        <f t="shared" si="3"/>
        <v>1.5237943762386115</v>
      </c>
      <c r="M9" s="40">
        <f t="shared" si="4"/>
        <v>1.8749794430637412</v>
      </c>
      <c r="N9" s="42">
        <f t="shared" si="5"/>
        <v>1.7262610676050258</v>
      </c>
    </row>
    <row r="10" spans="1:21" x14ac:dyDescent="0.2">
      <c r="A10" s="165" t="s">
        <v>213</v>
      </c>
      <c r="B10" s="169">
        <v>207.65010070800781</v>
      </c>
      <c r="C10" s="52">
        <v>191.7158203125</v>
      </c>
      <c r="D10" s="52">
        <v>187.17919921875</v>
      </c>
      <c r="F10" s="35" t="s">
        <v>34</v>
      </c>
      <c r="G10" s="40">
        <v>5.3572445695598644E-2</v>
      </c>
      <c r="H10" s="40">
        <v>7.2034303181099851E-2</v>
      </c>
      <c r="I10" s="40">
        <v>6.5567268960879305E-2</v>
      </c>
      <c r="J10" s="81">
        <f t="shared" si="1"/>
        <v>6.3724672612525929E-2</v>
      </c>
      <c r="K10" s="40">
        <f t="shared" si="2"/>
        <v>1.2776363451894814</v>
      </c>
      <c r="L10" s="40">
        <f t="shared" si="3"/>
        <v>1.7179287346243495</v>
      </c>
      <c r="M10" s="40">
        <f t="shared" si="4"/>
        <v>1.5636979942119005</v>
      </c>
      <c r="N10" s="42">
        <f t="shared" si="5"/>
        <v>1.5197543580085773</v>
      </c>
    </row>
    <row r="11" spans="1:21" x14ac:dyDescent="0.2">
      <c r="A11" s="165" t="s">
        <v>307</v>
      </c>
      <c r="B11" s="169">
        <v>7.1969609260559082</v>
      </c>
      <c r="C11" s="52">
        <v>0.62913036346435547</v>
      </c>
      <c r="D11" s="52">
        <v>18.201255798339844</v>
      </c>
      <c r="E11" s="1"/>
      <c r="F11" s="35" t="s">
        <v>104</v>
      </c>
      <c r="G11" s="42">
        <v>6.7704525207998259E-2</v>
      </c>
      <c r="H11" s="42">
        <v>5.7309657899910077E-2</v>
      </c>
      <c r="I11" s="42">
        <v>8.4434558085687894E-2</v>
      </c>
      <c r="J11" s="81">
        <f t="shared" si="1"/>
        <v>6.9816247064532086E-2</v>
      </c>
      <c r="K11" s="40">
        <f t="shared" si="2"/>
        <v>1.6146689033209987</v>
      </c>
      <c r="L11" s="40">
        <f t="shared" si="3"/>
        <v>1.3667642182950819</v>
      </c>
      <c r="M11" s="40">
        <f t="shared" si="4"/>
        <v>2.01365942509416</v>
      </c>
      <c r="N11" s="42">
        <f t="shared" si="5"/>
        <v>1.6650308489034138</v>
      </c>
      <c r="O11" s="1"/>
      <c r="P11" s="1"/>
      <c r="Q11" s="1"/>
      <c r="R11" s="1"/>
      <c r="S11" s="1"/>
      <c r="T11" s="1"/>
      <c r="U11" s="1"/>
    </row>
    <row r="12" spans="1:21" x14ac:dyDescent="0.2">
      <c r="A12" s="168" t="s">
        <v>303</v>
      </c>
      <c r="B12" s="168">
        <v>30.892217247563327</v>
      </c>
      <c r="C12" s="9">
        <v>30.956056845620285</v>
      </c>
      <c r="D12" s="9">
        <v>30.616838564572589</v>
      </c>
      <c r="E12" s="1"/>
      <c r="F12" s="1"/>
      <c r="G12" s="1"/>
      <c r="H12" s="1"/>
      <c r="I12" s="1"/>
      <c r="J12" s="1"/>
      <c r="K12" s="1"/>
      <c r="L12" s="1"/>
      <c r="M12" s="1"/>
      <c r="N12" s="1"/>
      <c r="T12" s="1"/>
      <c r="U12" s="1"/>
    </row>
    <row r="13" spans="1:21" x14ac:dyDescent="0.2">
      <c r="A13" s="165" t="s">
        <v>315</v>
      </c>
      <c r="B13" s="169">
        <v>9.284403991699218</v>
      </c>
      <c r="C13" s="52">
        <v>8.8877872467040806</v>
      </c>
      <c r="D13" s="52">
        <v>11.208347320556641</v>
      </c>
      <c r="E13" s="1"/>
      <c r="F13" s="228" t="s">
        <v>12</v>
      </c>
      <c r="G13" s="229"/>
      <c r="H13" s="1"/>
      <c r="K13" s="1"/>
      <c r="L13" s="1"/>
    </row>
    <row r="14" spans="1:21" x14ac:dyDescent="0.2">
      <c r="A14" s="47" t="s">
        <v>293</v>
      </c>
      <c r="B14" s="89">
        <v>0.35679620504379272</v>
      </c>
      <c r="C14" s="53">
        <v>2.6723036766052246</v>
      </c>
      <c r="D14" s="53">
        <v>1.2084027528762817</v>
      </c>
      <c r="E14" s="1"/>
      <c r="F14" s="48" t="s">
        <v>18</v>
      </c>
      <c r="G14" s="162" t="s">
        <v>13</v>
      </c>
      <c r="H14" s="1"/>
      <c r="I14" s="1"/>
    </row>
    <row r="15" spans="1:21" x14ac:dyDescent="0.2">
      <c r="A15" s="10"/>
      <c r="B15" s="1"/>
      <c r="C15" s="1"/>
      <c r="D15" s="1"/>
      <c r="E15" s="1"/>
      <c r="F15" s="29" t="s">
        <v>108</v>
      </c>
      <c r="G15" s="162">
        <f>_xlfn.T.TEST(G5:I5,G6:I6,2,2)</f>
        <v>2.9532990022588679E-2</v>
      </c>
      <c r="H15" s="1"/>
      <c r="K15" s="1"/>
      <c r="L15" s="1"/>
    </row>
    <row r="16" spans="1:21" x14ac:dyDescent="0.2">
      <c r="A16" s="43" t="s">
        <v>2</v>
      </c>
      <c r="B16" s="25" t="s">
        <v>277</v>
      </c>
      <c r="C16" s="25" t="s">
        <v>278</v>
      </c>
      <c r="D16" s="25" t="s">
        <v>279</v>
      </c>
      <c r="E16" s="1"/>
      <c r="F16" s="9" t="s">
        <v>109</v>
      </c>
      <c r="G16" s="90">
        <f>_xlfn.T.TEST(G5:I5,G7:I7,2,2)</f>
        <v>1.799950581692749E-2</v>
      </c>
      <c r="H16" s="1"/>
      <c r="K16" s="1"/>
      <c r="L16" s="1"/>
    </row>
    <row r="17" spans="1:8" x14ac:dyDescent="0.2">
      <c r="A17" s="46" t="s">
        <v>313</v>
      </c>
      <c r="B17" s="67">
        <v>0.998</v>
      </c>
      <c r="C17" s="54">
        <v>0.998</v>
      </c>
      <c r="D17" s="54">
        <v>0.998</v>
      </c>
      <c r="E17" s="1"/>
      <c r="F17" s="9" t="s">
        <v>255</v>
      </c>
      <c r="G17" s="90">
        <f>_xlfn.T.TEST(G5:I5,G8:I8,2,2)</f>
        <v>1.611165386890057E-2</v>
      </c>
      <c r="H17" s="1"/>
    </row>
    <row r="18" spans="1:8" x14ac:dyDescent="0.2">
      <c r="A18" s="36" t="s">
        <v>314</v>
      </c>
      <c r="B18" s="110">
        <v>-3.367</v>
      </c>
      <c r="C18" s="166">
        <v>-3.367</v>
      </c>
      <c r="D18" s="166">
        <v>-3.367</v>
      </c>
      <c r="E18" s="1"/>
      <c r="F18" s="9" t="s">
        <v>110</v>
      </c>
      <c r="G18" s="90">
        <f>_xlfn.T.TEST(G5:I5,G9:I9,2,2)</f>
        <v>6.8854797272578077E-3</v>
      </c>
      <c r="H18" s="1"/>
    </row>
    <row r="19" spans="1:8" x14ac:dyDescent="0.2">
      <c r="A19" s="36" t="s">
        <v>301</v>
      </c>
      <c r="B19" s="110">
        <v>34.358302434285484</v>
      </c>
      <c r="C19" s="166">
        <v>34.358302434285484</v>
      </c>
      <c r="D19" s="166">
        <v>34.358302434285484</v>
      </c>
      <c r="E19" s="1"/>
      <c r="F19" s="9" t="s">
        <v>111</v>
      </c>
      <c r="G19" s="90">
        <f>_xlfn.T.TEST(G5:I5,G10:I10,2,2)</f>
        <v>3.1718426497074834E-2</v>
      </c>
      <c r="H19" s="1"/>
    </row>
    <row r="20" spans="1:8" x14ac:dyDescent="0.2">
      <c r="A20" s="37" t="s">
        <v>300</v>
      </c>
      <c r="B20" s="170">
        <f>10^(-1/B18)-1</f>
        <v>0.98152838090939043</v>
      </c>
      <c r="C20" s="170">
        <f t="shared" ref="C20:D20" si="7">10^(-1/C18)-1</f>
        <v>0.98152838090939043</v>
      </c>
      <c r="D20" s="171">
        <f t="shared" si="7"/>
        <v>0.98152838090939043</v>
      </c>
      <c r="E20" s="1"/>
      <c r="F20" s="11" t="s">
        <v>112</v>
      </c>
      <c r="G20" s="91">
        <f>_xlfn.T.TEST(G5:I5,G11:I11,2,2)</f>
        <v>3.457825698705317E-2</v>
      </c>
      <c r="H20" s="1"/>
    </row>
    <row r="21" spans="1:8" x14ac:dyDescent="0.2">
      <c r="A21" s="50" t="s">
        <v>5</v>
      </c>
      <c r="B21" s="82">
        <f>B26/B23/1.2</f>
        <v>6.8461180470764299E-2</v>
      </c>
      <c r="C21" s="82">
        <f>C26/C23/1.2</f>
        <v>7.3523006592854462E-2</v>
      </c>
      <c r="D21" s="83">
        <f>D26/D23/1.2</f>
        <v>5.4080540872953692E-2</v>
      </c>
      <c r="E21" s="1"/>
      <c r="F21" s="1"/>
      <c r="H21" s="1"/>
    </row>
    <row r="22" spans="1:8" x14ac:dyDescent="0.2">
      <c r="A22" s="66" t="s">
        <v>306</v>
      </c>
      <c r="B22" s="66">
        <v>27.248898958946139</v>
      </c>
      <c r="C22" s="29">
        <v>27.11273596443252</v>
      </c>
      <c r="D22" s="29">
        <v>26.839050146457382</v>
      </c>
      <c r="E22" s="1"/>
      <c r="F22" s="1"/>
      <c r="H22" s="1"/>
    </row>
    <row r="23" spans="1:8" x14ac:dyDescent="0.2">
      <c r="A23" s="165" t="s">
        <v>213</v>
      </c>
      <c r="B23" s="169">
        <v>129.2691650390625</v>
      </c>
      <c r="C23" s="52">
        <v>141.8846435546875</v>
      </c>
      <c r="D23" s="52">
        <v>171.08824157714844</v>
      </c>
      <c r="E23" s="1"/>
      <c r="F23" s="1"/>
      <c r="H23" s="1"/>
    </row>
    <row r="24" spans="1:8" x14ac:dyDescent="0.2">
      <c r="A24" s="165" t="s">
        <v>307</v>
      </c>
      <c r="B24" s="169">
        <v>6.7326035499572754</v>
      </c>
      <c r="C24" s="52">
        <v>20.10301399230957</v>
      </c>
      <c r="D24" s="52">
        <v>23.061504364013672</v>
      </c>
      <c r="E24" s="1"/>
      <c r="H24" s="1"/>
    </row>
    <row r="25" spans="1:8" x14ac:dyDescent="0.2">
      <c r="A25" s="168" t="s">
        <v>303</v>
      </c>
      <c r="B25" s="168">
        <v>30.903354464689912</v>
      </c>
      <c r="C25" s="9">
        <v>30.662885597812</v>
      </c>
      <c r="D25" s="9">
        <v>30.838297754983</v>
      </c>
      <c r="E25" s="1"/>
      <c r="H25" s="1"/>
    </row>
    <row r="26" spans="1:8" x14ac:dyDescent="0.2">
      <c r="A26" s="165" t="s">
        <v>315</v>
      </c>
      <c r="B26" s="169">
        <v>10.619903564453125</v>
      </c>
      <c r="C26" s="52">
        <v>12.518142700195312</v>
      </c>
      <c r="D26" s="52">
        <v>11.103053569793701</v>
      </c>
      <c r="E26" s="1"/>
      <c r="H26" s="1"/>
    </row>
    <row r="27" spans="1:8" x14ac:dyDescent="0.2">
      <c r="A27" s="47" t="s">
        <v>293</v>
      </c>
      <c r="B27" s="89">
        <v>0.84362143278121948</v>
      </c>
      <c r="C27" s="53">
        <v>1.2028723955154419</v>
      </c>
      <c r="D27" s="53">
        <v>1.0638853311538696</v>
      </c>
      <c r="E27" s="1"/>
      <c r="H27" s="1"/>
    </row>
    <row r="28" spans="1:8" x14ac:dyDescent="0.2">
      <c r="A28" s="10"/>
      <c r="B28" s="1"/>
      <c r="C28" s="1"/>
      <c r="D28" s="1"/>
      <c r="E28" s="1"/>
      <c r="H28" s="1"/>
    </row>
    <row r="29" spans="1:8" x14ac:dyDescent="0.2">
      <c r="A29" s="44" t="s">
        <v>6</v>
      </c>
      <c r="B29" s="25" t="s">
        <v>277</v>
      </c>
      <c r="C29" s="25" t="s">
        <v>278</v>
      </c>
      <c r="D29" s="25" t="s">
        <v>279</v>
      </c>
      <c r="E29" s="1"/>
      <c r="H29" s="1"/>
    </row>
    <row r="30" spans="1:8" x14ac:dyDescent="0.2">
      <c r="A30" s="46" t="s">
        <v>313</v>
      </c>
      <c r="B30" s="67">
        <v>0.998</v>
      </c>
      <c r="C30" s="54">
        <v>0.998</v>
      </c>
      <c r="D30" s="54">
        <v>0.998</v>
      </c>
      <c r="E30" s="1"/>
      <c r="H30" s="1"/>
    </row>
    <row r="31" spans="1:8" x14ac:dyDescent="0.2">
      <c r="A31" s="36" t="s">
        <v>314</v>
      </c>
      <c r="B31" s="110">
        <v>-3.367</v>
      </c>
      <c r="C31" s="166">
        <v>-3.367</v>
      </c>
      <c r="D31" s="166">
        <v>-3.367</v>
      </c>
      <c r="E31" s="1"/>
      <c r="H31" s="1"/>
    </row>
    <row r="32" spans="1:8" x14ac:dyDescent="0.2">
      <c r="A32" s="36" t="s">
        <v>301</v>
      </c>
      <c r="B32" s="110">
        <v>34.358302434285484</v>
      </c>
      <c r="C32" s="166">
        <v>34.358302434285484</v>
      </c>
      <c r="D32" s="166">
        <v>34.358302434285484</v>
      </c>
      <c r="E32" s="1"/>
      <c r="H32" s="1"/>
    </row>
    <row r="33" spans="1:16" x14ac:dyDescent="0.2">
      <c r="A33" s="37" t="s">
        <v>300</v>
      </c>
      <c r="B33" s="170">
        <f>10^(-1/B31)-1</f>
        <v>0.98152838090939043</v>
      </c>
      <c r="C33" s="170">
        <f t="shared" ref="C33:D33" si="8">10^(-1/C31)-1</f>
        <v>0.98152838090939043</v>
      </c>
      <c r="D33" s="171">
        <f t="shared" si="8"/>
        <v>0.98152838090939043</v>
      </c>
      <c r="E33" s="1"/>
      <c r="H33" s="1"/>
    </row>
    <row r="34" spans="1:16" x14ac:dyDescent="0.2">
      <c r="A34" s="50" t="s">
        <v>5</v>
      </c>
      <c r="B34" s="82">
        <f>B39/B36/1.2</f>
        <v>6.8828104849920524E-2</v>
      </c>
      <c r="C34" s="82">
        <f>C39/C36/1.2</f>
        <v>6.8916631935424855E-2</v>
      </c>
      <c r="D34" s="83">
        <f>D39/D36/1.2</f>
        <v>5.6047347927846922E-2</v>
      </c>
      <c r="E34" s="1"/>
      <c r="H34" s="1"/>
    </row>
    <row r="35" spans="1:16" x14ac:dyDescent="0.2">
      <c r="A35" s="66" t="s">
        <v>306</v>
      </c>
      <c r="B35" s="66">
        <v>26.99972141112189</v>
      </c>
      <c r="C35" s="29">
        <v>26.680567730912372</v>
      </c>
      <c r="D35" s="29">
        <v>26.848188122791747</v>
      </c>
      <c r="E35" s="1"/>
      <c r="H35" s="1"/>
    </row>
    <row r="36" spans="1:16" x14ac:dyDescent="0.2">
      <c r="A36" s="165" t="s">
        <v>213</v>
      </c>
      <c r="B36" s="169">
        <v>153.28538513183594</v>
      </c>
      <c r="C36" s="52">
        <v>190.67312622070312</v>
      </c>
      <c r="D36" s="52">
        <v>170.02241516113281</v>
      </c>
      <c r="E36" s="1"/>
      <c r="H36" s="1"/>
    </row>
    <row r="37" spans="1:16" x14ac:dyDescent="0.2">
      <c r="A37" s="165" t="s">
        <v>307</v>
      </c>
      <c r="B37" s="169">
        <v>3.9785113334655762</v>
      </c>
      <c r="C37" s="52">
        <v>15.292478561401367</v>
      </c>
      <c r="D37" s="52">
        <v>13.223272323608398</v>
      </c>
      <c r="E37" s="1"/>
      <c r="H37" s="1"/>
    </row>
    <row r="38" spans="1:16" x14ac:dyDescent="0.2">
      <c r="A38" s="168" t="s">
        <v>303</v>
      </c>
      <c r="B38" s="168">
        <v>30.646360667953729</v>
      </c>
      <c r="C38" s="9">
        <v>30.325327417174449</v>
      </c>
      <c r="D38" s="9">
        <v>30.795199955794409</v>
      </c>
      <c r="E38" s="1"/>
      <c r="H38" s="1"/>
    </row>
    <row r="39" spans="1:16" x14ac:dyDescent="0.2">
      <c r="A39" s="165" t="s">
        <v>315</v>
      </c>
      <c r="B39" s="169">
        <v>12.660411071777343</v>
      </c>
      <c r="C39" s="52">
        <v>15.768659591674805</v>
      </c>
      <c r="D39" s="52">
        <v>11.435166549682616</v>
      </c>
      <c r="E39" s="1"/>
      <c r="F39" s="1"/>
      <c r="G39" s="1"/>
      <c r="H39" s="1"/>
      <c r="I39" s="1"/>
      <c r="J39" s="1"/>
      <c r="K39" s="1"/>
      <c r="L39" s="1"/>
    </row>
    <row r="40" spans="1:16" x14ac:dyDescent="0.2">
      <c r="A40" s="47" t="s">
        <v>293</v>
      </c>
      <c r="B40" s="89">
        <v>0.76603209972381592</v>
      </c>
      <c r="C40" s="53">
        <v>0.28887856006622314</v>
      </c>
      <c r="D40" s="53">
        <v>1.0908008813858032</v>
      </c>
      <c r="E40" s="1"/>
      <c r="F40" s="1"/>
      <c r="G40" s="1"/>
      <c r="I40" s="1"/>
      <c r="J40" s="1"/>
      <c r="K40" s="1"/>
      <c r="L40" s="1"/>
    </row>
    <row r="41" spans="1:16" x14ac:dyDescent="0.2">
      <c r="E41" s="1"/>
      <c r="F41" s="1"/>
      <c r="G41" s="1"/>
      <c r="K41" s="1"/>
      <c r="L41" s="1"/>
      <c r="M41" s="1"/>
      <c r="N41" s="1"/>
      <c r="O41" s="1"/>
      <c r="P41" s="1"/>
    </row>
    <row r="42" spans="1:16" x14ac:dyDescent="0.2">
      <c r="A42" s="44" t="s">
        <v>20</v>
      </c>
      <c r="B42" s="25" t="s">
        <v>277</v>
      </c>
      <c r="C42" s="25" t="s">
        <v>278</v>
      </c>
      <c r="D42" s="25" t="s">
        <v>279</v>
      </c>
      <c r="E42" s="1"/>
      <c r="G42" s="1"/>
      <c r="K42" s="1"/>
      <c r="L42" s="1"/>
      <c r="M42" s="1"/>
      <c r="N42" s="1"/>
      <c r="O42" s="1"/>
      <c r="P42" s="1"/>
    </row>
    <row r="43" spans="1:16" x14ac:dyDescent="0.2">
      <c r="A43" s="46" t="s">
        <v>313</v>
      </c>
      <c r="B43" s="67">
        <v>0.999</v>
      </c>
      <c r="C43" s="54">
        <v>0.999</v>
      </c>
      <c r="D43" s="54">
        <v>0.999</v>
      </c>
      <c r="E43" s="1"/>
      <c r="G43" s="1"/>
      <c r="K43" s="1"/>
      <c r="L43" s="1"/>
      <c r="M43" s="1"/>
      <c r="N43" s="1"/>
      <c r="O43" s="1"/>
      <c r="P43" s="1"/>
    </row>
    <row r="44" spans="1:16" x14ac:dyDescent="0.2">
      <c r="A44" s="36" t="s">
        <v>314</v>
      </c>
      <c r="B44" s="110">
        <v>-3.2320000000000002</v>
      </c>
      <c r="C44" s="166">
        <v>-3.2320000000000002</v>
      </c>
      <c r="D44" s="166">
        <v>-3.2320000000000002</v>
      </c>
      <c r="E44" s="1"/>
      <c r="G44" s="1"/>
      <c r="K44" s="1"/>
      <c r="L44" s="1"/>
      <c r="M44" s="1"/>
      <c r="N44" s="1"/>
      <c r="O44" s="1"/>
      <c r="P44" s="1"/>
    </row>
    <row r="45" spans="1:16" x14ac:dyDescent="0.2">
      <c r="A45" s="36" t="s">
        <v>301</v>
      </c>
      <c r="B45" s="110">
        <v>32.381425857543945</v>
      </c>
      <c r="C45" s="166">
        <v>32.381425857543945</v>
      </c>
      <c r="D45" s="166">
        <v>32.381425857543945</v>
      </c>
      <c r="E45" s="1"/>
      <c r="G45" s="1"/>
      <c r="K45" s="1"/>
      <c r="L45" s="1"/>
      <c r="M45" s="1"/>
      <c r="N45" s="1"/>
      <c r="O45" s="1"/>
      <c r="P45" s="1"/>
    </row>
    <row r="46" spans="1:16" x14ac:dyDescent="0.2">
      <c r="A46" s="37" t="s">
        <v>300</v>
      </c>
      <c r="B46" s="170">
        <f>10^(-1/B44)-1</f>
        <v>1.038947017076346</v>
      </c>
      <c r="C46" s="170">
        <f t="shared" ref="C46:D46" si="9">10^(-1/C44)-1</f>
        <v>1.038947017076346</v>
      </c>
      <c r="D46" s="171">
        <f t="shared" si="9"/>
        <v>1.038947017076346</v>
      </c>
      <c r="E46" s="1"/>
      <c r="G46" s="1"/>
      <c r="K46" s="1"/>
      <c r="L46" s="1"/>
      <c r="M46" s="1"/>
      <c r="N46" s="1"/>
      <c r="O46" s="1"/>
      <c r="P46" s="1"/>
    </row>
    <row r="47" spans="1:16" x14ac:dyDescent="0.2">
      <c r="A47" s="50" t="s">
        <v>5</v>
      </c>
      <c r="B47" s="82">
        <f>B52/B49/1.2</f>
        <v>7.3900464715670827E-2</v>
      </c>
      <c r="C47" s="82">
        <f>C52/C49/1.2</f>
        <v>6.1881160302858763E-2</v>
      </c>
      <c r="D47" s="83">
        <f>D52/D49/1.2</f>
        <v>6.0371538336725442E-2</v>
      </c>
      <c r="E47" s="1"/>
      <c r="K47" s="1"/>
      <c r="L47" s="1"/>
      <c r="M47" s="1"/>
      <c r="N47" s="1"/>
      <c r="O47" s="1"/>
      <c r="P47" s="1"/>
    </row>
    <row r="48" spans="1:16" x14ac:dyDescent="0.2">
      <c r="A48" s="66" t="s">
        <v>306</v>
      </c>
      <c r="B48" s="66">
        <v>27.26953489142554</v>
      </c>
      <c r="C48" s="29">
        <v>26.29048652891094</v>
      </c>
      <c r="D48" s="29">
        <v>26.543278033151466</v>
      </c>
      <c r="E48" s="1"/>
      <c r="K48" s="1"/>
      <c r="L48" s="1"/>
      <c r="M48" s="1"/>
      <c r="N48" s="1"/>
      <c r="O48" s="1"/>
      <c r="P48" s="1"/>
    </row>
    <row r="49" spans="1:16" x14ac:dyDescent="0.2">
      <c r="A49" s="165" t="s">
        <v>213</v>
      </c>
      <c r="B49" s="169">
        <v>38.163608551025391</v>
      </c>
      <c r="C49" s="52">
        <v>76.66070556640625</v>
      </c>
      <c r="D49" s="52">
        <v>64.02618408203125</v>
      </c>
      <c r="E49" s="1"/>
      <c r="K49" s="1"/>
      <c r="L49" s="1"/>
      <c r="M49" s="1"/>
      <c r="N49" s="1"/>
      <c r="O49" s="1"/>
      <c r="P49" s="1"/>
    </row>
    <row r="50" spans="1:16" x14ac:dyDescent="0.2">
      <c r="A50" s="165" t="s">
        <v>307</v>
      </c>
      <c r="B50" s="169">
        <v>0.80078744888305664</v>
      </c>
      <c r="C50" s="52">
        <v>4.134577751159668</v>
      </c>
      <c r="D50" s="52">
        <v>0.57751566171646118</v>
      </c>
      <c r="E50" s="1"/>
      <c r="K50" s="1"/>
      <c r="L50" s="1"/>
      <c r="M50" s="1"/>
      <c r="N50" s="1"/>
      <c r="O50" s="1"/>
      <c r="P50" s="1"/>
    </row>
    <row r="51" spans="1:16" x14ac:dyDescent="0.2">
      <c r="A51" s="168" t="s">
        <v>303</v>
      </c>
      <c r="B51" s="168">
        <v>30.670153452631705</v>
      </c>
      <c r="C51" s="9">
        <v>29.940255836638826</v>
      </c>
      <c r="D51" s="9">
        <v>30.227714438744361</v>
      </c>
      <c r="E51" s="1"/>
      <c r="K51" s="1"/>
      <c r="L51" s="1"/>
      <c r="M51" s="1"/>
      <c r="N51" s="1"/>
      <c r="O51" s="1"/>
      <c r="P51" s="1"/>
    </row>
    <row r="52" spans="1:16" x14ac:dyDescent="0.2">
      <c r="A52" s="165" t="s">
        <v>315</v>
      </c>
      <c r="B52" s="169">
        <v>3.3843700885772705</v>
      </c>
      <c r="C52" s="52">
        <v>5.6926240921020508</v>
      </c>
      <c r="D52" s="52">
        <v>4.6384310722351074</v>
      </c>
      <c r="E52" s="1"/>
      <c r="K52" s="1"/>
      <c r="L52" s="1"/>
      <c r="M52" s="1"/>
      <c r="N52" s="1"/>
      <c r="O52" s="1"/>
      <c r="P52" s="1"/>
    </row>
    <row r="53" spans="1:16" x14ac:dyDescent="0.2">
      <c r="A53" s="47" t="s">
        <v>293</v>
      </c>
      <c r="B53" s="89">
        <v>0.63115578889846802</v>
      </c>
      <c r="C53" s="53">
        <v>0.75635623931884766</v>
      </c>
      <c r="D53" s="53">
        <v>0.19063255190849304</v>
      </c>
      <c r="E53" s="1"/>
      <c r="K53" s="1"/>
      <c r="L53" s="1"/>
      <c r="M53" s="1"/>
      <c r="N53" s="1"/>
      <c r="O53" s="1"/>
      <c r="P53" s="1"/>
    </row>
    <row r="54" spans="1:16" x14ac:dyDescent="0.2">
      <c r="E54" s="1"/>
      <c r="H54" s="1"/>
      <c r="K54" s="1"/>
      <c r="L54" s="1"/>
      <c r="M54" s="1"/>
      <c r="N54" s="1"/>
      <c r="O54" s="1"/>
      <c r="P54" s="1"/>
    </row>
    <row r="55" spans="1:16" x14ac:dyDescent="0.2">
      <c r="A55" s="44" t="s">
        <v>75</v>
      </c>
      <c r="B55" s="25" t="s">
        <v>277</v>
      </c>
      <c r="C55" s="25" t="s">
        <v>278</v>
      </c>
      <c r="D55" s="25" t="s">
        <v>279</v>
      </c>
      <c r="E55" s="1"/>
      <c r="H55" s="1"/>
      <c r="M55" s="1"/>
      <c r="N55" s="1"/>
      <c r="O55" s="1"/>
      <c r="P55" s="1"/>
    </row>
    <row r="56" spans="1:16" x14ac:dyDescent="0.2">
      <c r="A56" s="46" t="s">
        <v>313</v>
      </c>
      <c r="B56" s="67">
        <v>0.998</v>
      </c>
      <c r="C56" s="54">
        <v>0.998</v>
      </c>
      <c r="D56" s="54">
        <v>0.998</v>
      </c>
      <c r="E56" s="1"/>
      <c r="H56" s="1"/>
      <c r="M56" s="1"/>
      <c r="N56" s="1"/>
      <c r="O56" s="1"/>
      <c r="P56" s="1"/>
    </row>
    <row r="57" spans="1:16" x14ac:dyDescent="0.2">
      <c r="A57" s="36" t="s">
        <v>314</v>
      </c>
      <c r="B57" s="110">
        <v>-3.3540000000000001</v>
      </c>
      <c r="C57" s="166">
        <v>-3.3540000000000001</v>
      </c>
      <c r="D57" s="166">
        <v>-3.3540000000000001</v>
      </c>
      <c r="E57" s="1"/>
      <c r="H57" s="1"/>
      <c r="M57" s="1"/>
      <c r="N57" s="1"/>
      <c r="O57" s="1"/>
      <c r="P57" s="1"/>
    </row>
    <row r="58" spans="1:16" x14ac:dyDescent="0.2">
      <c r="A58" s="36" t="s">
        <v>301</v>
      </c>
      <c r="B58" s="110">
        <v>34.724164326985679</v>
      </c>
      <c r="C58" s="166">
        <v>34.724164326985679</v>
      </c>
      <c r="D58" s="166">
        <v>34.724164326985679</v>
      </c>
      <c r="E58" s="1"/>
      <c r="H58" s="1"/>
      <c r="M58" s="1"/>
      <c r="N58" s="1"/>
      <c r="O58" s="1"/>
      <c r="P58" s="1"/>
    </row>
    <row r="59" spans="1:16" x14ac:dyDescent="0.2">
      <c r="A59" s="37" t="s">
        <v>300</v>
      </c>
      <c r="B59" s="170">
        <f>10^(-1/B57)-1</f>
        <v>0.98678769214739992</v>
      </c>
      <c r="C59" s="170">
        <f t="shared" ref="C59:D59" si="10">10^(-1/C57)-1</f>
        <v>0.98678769214739992</v>
      </c>
      <c r="D59" s="171">
        <f t="shared" si="10"/>
        <v>0.98678769214739992</v>
      </c>
      <c r="E59" s="1"/>
      <c r="H59" s="1"/>
      <c r="M59" s="1"/>
      <c r="N59" s="1"/>
      <c r="O59" s="1"/>
      <c r="P59" s="1"/>
    </row>
    <row r="60" spans="1:16" x14ac:dyDescent="0.2">
      <c r="A60" s="50" t="s">
        <v>5</v>
      </c>
      <c r="B60" s="82">
        <f>B65/B62/1.2</f>
        <v>7.4637400849573585E-2</v>
      </c>
      <c r="C60" s="82">
        <f>C65/C62/1.2</f>
        <v>6.3894074225162148E-2</v>
      </c>
      <c r="D60" s="83">
        <f>D65/D62/1.2</f>
        <v>7.8619581207201111E-2</v>
      </c>
      <c r="E60" s="1"/>
      <c r="H60" s="1"/>
      <c r="M60" s="1"/>
      <c r="N60" s="1"/>
      <c r="O60" s="1"/>
      <c r="P60" s="1"/>
    </row>
    <row r="61" spans="1:16" x14ac:dyDescent="0.2">
      <c r="A61" s="66" t="s">
        <v>306</v>
      </c>
      <c r="B61" s="66">
        <v>27.901370449246226</v>
      </c>
      <c r="C61" s="29">
        <v>27.26613570613365</v>
      </c>
      <c r="D61" s="29">
        <v>26.885899722143844</v>
      </c>
      <c r="E61" s="1"/>
      <c r="H61" s="1"/>
      <c r="M61" s="1"/>
      <c r="N61" s="1"/>
      <c r="O61" s="1"/>
      <c r="P61" s="1"/>
    </row>
    <row r="62" spans="1:16" x14ac:dyDescent="0.2">
      <c r="A62" s="165" t="s">
        <v>213</v>
      </c>
      <c r="B62" s="169">
        <v>108.19967651367188</v>
      </c>
      <c r="C62" s="52">
        <v>167.34861755371094</v>
      </c>
      <c r="D62" s="52">
        <v>217.26513671875</v>
      </c>
      <c r="E62" s="1"/>
      <c r="M62" s="1"/>
      <c r="N62" s="1"/>
      <c r="O62" s="1"/>
      <c r="P62" s="1"/>
    </row>
    <row r="63" spans="1:16" x14ac:dyDescent="0.2">
      <c r="A63" s="165" t="s">
        <v>307</v>
      </c>
      <c r="B63" s="169">
        <v>0.13223186135292053</v>
      </c>
      <c r="C63" s="52">
        <v>18.025310516357422</v>
      </c>
      <c r="D63" s="52">
        <v>22.584161758422852</v>
      </c>
      <c r="E63" s="1"/>
      <c r="N63" s="1"/>
      <c r="O63" s="1"/>
      <c r="P63" s="1"/>
    </row>
    <row r="64" spans="1:16" x14ac:dyDescent="0.2">
      <c r="A64" s="168" t="s">
        <v>303</v>
      </c>
      <c r="B64" s="168">
        <v>31.415900424648452</v>
      </c>
      <c r="C64" s="9">
        <v>31.007047015078541</v>
      </c>
      <c r="D64" s="9">
        <v>30.324715767630266</v>
      </c>
      <c r="E64" s="1"/>
      <c r="N64" s="1"/>
      <c r="O64" s="1"/>
      <c r="P64" s="1"/>
    </row>
    <row r="65" spans="1:19" x14ac:dyDescent="0.2">
      <c r="A65" s="165" t="s">
        <v>315</v>
      </c>
      <c r="B65" s="169">
        <v>9.6908911532941442</v>
      </c>
      <c r="C65" s="52">
        <v>12.831101989746093</v>
      </c>
      <c r="D65" s="52">
        <v>20.497552871704102</v>
      </c>
      <c r="E65" s="1"/>
      <c r="N65" s="1"/>
      <c r="O65" s="1"/>
      <c r="P65" s="1"/>
    </row>
    <row r="66" spans="1:19" x14ac:dyDescent="0.2">
      <c r="A66" s="47" t="s">
        <v>293</v>
      </c>
      <c r="B66" s="89">
        <v>0.69266536070683782</v>
      </c>
      <c r="C66" s="53">
        <v>1.2491928339004517</v>
      </c>
      <c r="D66" s="53">
        <v>0.48552495241165161</v>
      </c>
      <c r="E66" s="1"/>
      <c r="N66" s="1"/>
      <c r="O66" s="1"/>
      <c r="P66" s="1"/>
    </row>
    <row r="67" spans="1:19" x14ac:dyDescent="0.2">
      <c r="E67" s="1"/>
      <c r="N67" s="1"/>
      <c r="O67" s="1"/>
      <c r="P67" s="1"/>
    </row>
    <row r="68" spans="1:19" x14ac:dyDescent="0.2">
      <c r="A68" s="44" t="s">
        <v>34</v>
      </c>
      <c r="B68" s="25" t="s">
        <v>277</v>
      </c>
      <c r="C68" s="25" t="s">
        <v>278</v>
      </c>
      <c r="D68" s="25" t="s">
        <v>279</v>
      </c>
      <c r="E68" s="1"/>
      <c r="N68" s="1"/>
      <c r="O68" s="1"/>
      <c r="P68" s="1"/>
    </row>
    <row r="69" spans="1:19" x14ac:dyDescent="0.2">
      <c r="A69" s="46" t="s">
        <v>313</v>
      </c>
      <c r="B69" s="67">
        <v>0.999</v>
      </c>
      <c r="C69" s="54">
        <v>0.999</v>
      </c>
      <c r="D69" s="54">
        <v>0.999</v>
      </c>
      <c r="E69" s="1"/>
      <c r="N69" s="1"/>
      <c r="O69" s="1"/>
      <c r="P69" s="1"/>
    </row>
    <row r="70" spans="1:19" x14ac:dyDescent="0.2">
      <c r="A70" s="36" t="s">
        <v>314</v>
      </c>
      <c r="B70" s="110">
        <v>-3.3149999999999999</v>
      </c>
      <c r="C70" s="110">
        <v>-3.3149999999999999</v>
      </c>
      <c r="D70" s="110">
        <v>-3.3149999999999999</v>
      </c>
      <c r="E70" s="1"/>
      <c r="N70" s="1"/>
      <c r="O70" s="1"/>
      <c r="P70" s="1"/>
    </row>
    <row r="71" spans="1:19" x14ac:dyDescent="0.2">
      <c r="A71" s="36" t="s">
        <v>301</v>
      </c>
      <c r="B71" s="110">
        <v>33.963486671447754</v>
      </c>
      <c r="C71" s="166">
        <v>33.963486671447754</v>
      </c>
      <c r="D71" s="166">
        <v>33.963486671447754</v>
      </c>
      <c r="E71" s="1"/>
      <c r="P71" s="1"/>
    </row>
    <row r="72" spans="1:19" x14ac:dyDescent="0.2">
      <c r="A72" s="37" t="s">
        <v>300</v>
      </c>
      <c r="B72" s="170">
        <f>10^(-1/B70)-1</f>
        <v>1.0028993480555553</v>
      </c>
      <c r="C72" s="170">
        <f t="shared" ref="C72:D72" si="11">10^(-1/C70)-1</f>
        <v>1.0028993480555553</v>
      </c>
      <c r="D72" s="171">
        <f t="shared" si="11"/>
        <v>1.0028993480555553</v>
      </c>
      <c r="E72" s="1"/>
      <c r="P72" s="1"/>
      <c r="Q72" s="1"/>
      <c r="R72" s="1"/>
      <c r="S72" s="1"/>
    </row>
    <row r="73" spans="1:19" x14ac:dyDescent="0.2">
      <c r="A73" s="50" t="s">
        <v>5</v>
      </c>
      <c r="B73" s="82">
        <f>B78/B75/1.2</f>
        <v>5.3572445695598644E-2</v>
      </c>
      <c r="C73" s="82">
        <f>C78/C75/1.2</f>
        <v>7.2034303181099851E-2</v>
      </c>
      <c r="D73" s="83">
        <f>D78/D75/1.2</f>
        <v>6.5567268960879305E-2</v>
      </c>
      <c r="E73" s="1"/>
      <c r="P73" s="1"/>
      <c r="Q73" s="1"/>
      <c r="R73" s="1"/>
      <c r="S73" s="1"/>
    </row>
    <row r="74" spans="1:19" x14ac:dyDescent="0.2">
      <c r="A74" s="66" t="s">
        <v>306</v>
      </c>
      <c r="B74" s="66">
        <v>26.808601053540105</v>
      </c>
      <c r="C74" s="29">
        <v>26.774170203898244</v>
      </c>
      <c r="D74" s="29">
        <v>26.431221445719405</v>
      </c>
      <c r="E74" s="1"/>
      <c r="P74" s="1"/>
      <c r="Q74" s="1"/>
      <c r="R74" s="1"/>
      <c r="S74" s="1"/>
    </row>
    <row r="75" spans="1:19" x14ac:dyDescent="0.2">
      <c r="A75" s="165" t="s">
        <v>213</v>
      </c>
      <c r="B75" s="169">
        <v>143.99139404296875</v>
      </c>
      <c r="C75" s="52">
        <v>147.47653198242188</v>
      </c>
      <c r="D75" s="52">
        <v>187.14427185058594</v>
      </c>
      <c r="E75" s="1"/>
      <c r="P75" s="1"/>
      <c r="Q75" s="1"/>
      <c r="R75" s="1"/>
      <c r="S75" s="1"/>
    </row>
    <row r="76" spans="1:19" x14ac:dyDescent="0.2">
      <c r="A76" s="165" t="s">
        <v>307</v>
      </c>
      <c r="B76" s="169">
        <v>15.050360679626465</v>
      </c>
      <c r="C76" s="52">
        <v>17.431570053100586</v>
      </c>
      <c r="D76" s="52">
        <v>0.94398152828216553</v>
      </c>
      <c r="E76" s="1"/>
      <c r="P76" s="1"/>
      <c r="Q76" s="1"/>
      <c r="R76" s="1"/>
      <c r="S76" s="1"/>
    </row>
    <row r="77" spans="1:19" x14ac:dyDescent="0.2">
      <c r="A77" s="168" t="s">
        <v>303</v>
      </c>
      <c r="B77" s="168">
        <v>30.75967423894166</v>
      </c>
      <c r="C77" s="9">
        <v>30.298941396804043</v>
      </c>
      <c r="D77" s="9">
        <v>30.09141789646392</v>
      </c>
      <c r="E77" s="1"/>
      <c r="P77" s="1"/>
      <c r="Q77" s="1"/>
      <c r="R77" s="1"/>
      <c r="S77" s="1"/>
    </row>
    <row r="78" spans="1:19" x14ac:dyDescent="0.2">
      <c r="A78" s="165" t="s">
        <v>315</v>
      </c>
      <c r="B78" s="169">
        <v>9.2567653656005859</v>
      </c>
      <c r="C78" s="52">
        <v>12.748043060302734</v>
      </c>
      <c r="D78" s="52">
        <v>14.72464656829834</v>
      </c>
      <c r="E78" s="1"/>
      <c r="P78" s="1"/>
      <c r="Q78" s="1"/>
      <c r="R78" s="1"/>
      <c r="S78" s="1"/>
    </row>
    <row r="79" spans="1:19" x14ac:dyDescent="0.2">
      <c r="A79" s="47" t="s">
        <v>293</v>
      </c>
      <c r="B79" s="89">
        <v>1.5252230167388916</v>
      </c>
      <c r="C79" s="53">
        <v>0.82908517122268677</v>
      </c>
      <c r="D79" s="53">
        <v>0.12445256114006042</v>
      </c>
      <c r="E79" s="1"/>
      <c r="P79" s="1"/>
      <c r="Q79" s="1"/>
      <c r="R79" s="1"/>
      <c r="S79" s="1"/>
    </row>
    <row r="81" spans="1:4" x14ac:dyDescent="0.2">
      <c r="A81" s="44" t="s">
        <v>104</v>
      </c>
      <c r="B81" s="25" t="s">
        <v>277</v>
      </c>
      <c r="C81" s="25" t="s">
        <v>278</v>
      </c>
      <c r="D81" s="25" t="s">
        <v>279</v>
      </c>
    </row>
    <row r="82" spans="1:4" x14ac:dyDescent="0.2">
      <c r="A82" s="46" t="s">
        <v>313</v>
      </c>
      <c r="B82" s="54">
        <v>0.998</v>
      </c>
      <c r="C82" s="54">
        <v>0.998</v>
      </c>
      <c r="D82" s="54">
        <v>0.998</v>
      </c>
    </row>
    <row r="83" spans="1:4" x14ac:dyDescent="0.2">
      <c r="A83" s="36" t="s">
        <v>314</v>
      </c>
      <c r="B83" s="166">
        <v>-3.5190000000000001</v>
      </c>
      <c r="C83" s="166">
        <v>-3.5190000000000001</v>
      </c>
      <c r="D83" s="166">
        <v>-3.5190000000000001</v>
      </c>
    </row>
    <row r="84" spans="1:4" x14ac:dyDescent="0.2">
      <c r="A84" s="36" t="s">
        <v>301</v>
      </c>
      <c r="B84" s="166">
        <v>33.905042076110838</v>
      </c>
      <c r="C84" s="166">
        <v>33.905042076110838</v>
      </c>
      <c r="D84" s="166">
        <v>33.905042076110838</v>
      </c>
    </row>
    <row r="85" spans="1:4" x14ac:dyDescent="0.2">
      <c r="A85" s="37" t="s">
        <v>300</v>
      </c>
      <c r="B85" s="170">
        <f t="shared" ref="B85:D85" si="12">10^(-1/B83)-1</f>
        <v>0.92385191371290887</v>
      </c>
      <c r="C85" s="170">
        <f t="shared" si="12"/>
        <v>0.92385191371290887</v>
      </c>
      <c r="D85" s="171">
        <f t="shared" si="12"/>
        <v>0.92385191371290887</v>
      </c>
    </row>
    <row r="86" spans="1:4" x14ac:dyDescent="0.2">
      <c r="A86" s="50" t="s">
        <v>5</v>
      </c>
      <c r="B86" s="82">
        <f>B91/B88/1.2</f>
        <v>6.7704525207998259E-2</v>
      </c>
      <c r="C86" s="82">
        <f>C91/C88/1.2</f>
        <v>5.7309657899910077E-2</v>
      </c>
      <c r="D86" s="83">
        <f>D91/D88/1.2</f>
        <v>8.4434558085687894E-2</v>
      </c>
    </row>
    <row r="87" spans="1:4" x14ac:dyDescent="0.2">
      <c r="A87" s="66" t="s">
        <v>306</v>
      </c>
      <c r="B87" s="66">
        <v>25.91018182473816</v>
      </c>
      <c r="C87" s="29">
        <v>26.068811285077722</v>
      </c>
      <c r="D87" s="29">
        <v>26.090176766093251</v>
      </c>
    </row>
    <row r="88" spans="1:4" x14ac:dyDescent="0.2">
      <c r="A88" s="165" t="s">
        <v>213</v>
      </c>
      <c r="B88" s="169">
        <v>187.03054809570312</v>
      </c>
      <c r="C88" s="52">
        <v>168.591064453125</v>
      </c>
      <c r="D88" s="52">
        <v>166.25054931640625</v>
      </c>
    </row>
    <row r="89" spans="1:4" x14ac:dyDescent="0.2">
      <c r="A89" s="165" t="s">
        <v>307</v>
      </c>
      <c r="B89" s="169">
        <v>9.7554864883422852</v>
      </c>
      <c r="C89" s="52">
        <v>2.0341403484344482</v>
      </c>
      <c r="D89" s="52">
        <v>0.93276035785675049</v>
      </c>
    </row>
    <row r="90" spans="1:4" x14ac:dyDescent="0.2">
      <c r="A90" s="168" t="s">
        <v>303</v>
      </c>
      <c r="B90" s="168">
        <v>29.746599344659387</v>
      </c>
      <c r="C90" s="9">
        <v>30.159968795662813</v>
      </c>
      <c r="D90" s="9">
        <v>29.589113255315411</v>
      </c>
    </row>
    <row r="91" spans="1:4" x14ac:dyDescent="0.2">
      <c r="A91" s="165" t="s">
        <v>315</v>
      </c>
      <c r="B91" s="169">
        <v>15.195377349853516</v>
      </c>
      <c r="C91" s="52">
        <v>11.59427547454834</v>
      </c>
      <c r="D91" s="52">
        <v>16.844749995640349</v>
      </c>
    </row>
    <row r="92" spans="1:4" x14ac:dyDescent="0.2">
      <c r="A92" s="47" t="s">
        <v>293</v>
      </c>
      <c r="B92" s="89">
        <v>0.85738760232925415</v>
      </c>
      <c r="C92" s="53">
        <v>0.59995532035827637</v>
      </c>
      <c r="D92" s="53">
        <v>0.16367542743682861</v>
      </c>
    </row>
    <row r="98" spans="1:4" x14ac:dyDescent="0.2">
      <c r="A98" s="10"/>
      <c r="B98" s="1"/>
      <c r="C98" s="1"/>
      <c r="D98" s="1"/>
    </row>
    <row r="99" spans="1:4" x14ac:dyDescent="0.2">
      <c r="A99" s="1"/>
      <c r="B99" s="1"/>
      <c r="C99" s="1"/>
      <c r="D99" s="1"/>
    </row>
    <row r="100" spans="1:4" x14ac:dyDescent="0.2">
      <c r="A100" s="1"/>
      <c r="B100" s="1"/>
      <c r="C100" s="1"/>
      <c r="D100" s="1"/>
    </row>
    <row r="101" spans="1:4" x14ac:dyDescent="0.2">
      <c r="A101" s="1"/>
      <c r="B101" s="1"/>
      <c r="C101" s="1"/>
      <c r="D101" s="1"/>
    </row>
    <row r="102" spans="1:4" x14ac:dyDescent="0.2">
      <c r="A102" s="1"/>
      <c r="B102" s="1"/>
      <c r="C102" s="1"/>
      <c r="D102" s="1"/>
    </row>
    <row r="103" spans="1:4" x14ac:dyDescent="0.2">
      <c r="A103" s="1"/>
      <c r="B103" s="1"/>
      <c r="C103" s="1"/>
      <c r="D103" s="1"/>
    </row>
    <row r="104" spans="1:4" x14ac:dyDescent="0.2">
      <c r="A104" s="1"/>
      <c r="B104" s="1"/>
      <c r="C104" s="1"/>
      <c r="D104" s="1"/>
    </row>
    <row r="105" spans="1:4" x14ac:dyDescent="0.2">
      <c r="A105" s="1"/>
      <c r="B105" s="1"/>
      <c r="C105" s="1"/>
      <c r="D105" s="1"/>
    </row>
  </sheetData>
  <mergeCells count="5">
    <mergeCell ref="F13:G13"/>
    <mergeCell ref="F3:F4"/>
    <mergeCell ref="A2:D2"/>
    <mergeCell ref="G3:J3"/>
    <mergeCell ref="K3:N3"/>
  </mergeCells>
  <phoneticPr fontId="7"/>
  <pageMargins left="0.7" right="0.7" top="0.75" bottom="0.75" header="0.3" footer="0.3"/>
  <pageSetup paperSize="9" orientation="portrait" horizontalDpi="0" verticalDpi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FEFC-6BA9-3241-9BBA-5A4A087D5D83}">
  <dimension ref="A1:W104"/>
  <sheetViews>
    <sheetView zoomScaleNormal="100" workbookViewId="0"/>
  </sheetViews>
  <sheetFormatPr baseColWidth="10" defaultColWidth="11" defaultRowHeight="16" x14ac:dyDescent="0.2"/>
  <cols>
    <col min="1" max="1" width="27.1640625" customWidth="1"/>
    <col min="2" max="2" width="10.6640625" bestFit="1" customWidth="1"/>
    <col min="3" max="3" width="11.1640625" bestFit="1" customWidth="1"/>
    <col min="4" max="4" width="10.6640625" bestFit="1" customWidth="1"/>
    <col min="5" max="5" width="11.1640625" bestFit="1" customWidth="1"/>
    <col min="6" max="6" width="10.33203125" bestFit="1" customWidth="1"/>
    <col min="7" max="7" width="11.1640625" bestFit="1" customWidth="1"/>
    <col min="9" max="9" width="27.1640625" customWidth="1"/>
    <col min="10" max="10" width="10.6640625" bestFit="1" customWidth="1"/>
    <col min="11" max="11" width="11.1640625" bestFit="1" customWidth="1"/>
    <col min="12" max="12" width="10.6640625" bestFit="1" customWidth="1"/>
    <col min="13" max="13" width="11.1640625" bestFit="1" customWidth="1"/>
    <col min="14" max="14" width="10.33203125" bestFit="1" customWidth="1"/>
    <col min="15" max="15" width="11.1640625" bestFit="1" customWidth="1"/>
    <col min="17" max="17" width="26.83203125" customWidth="1"/>
  </cols>
  <sheetData>
    <row r="1" spans="1:18" x14ac:dyDescent="0.2">
      <c r="A1" s="3" t="s">
        <v>220</v>
      </c>
      <c r="B1" s="1"/>
      <c r="C1" s="1"/>
      <c r="D1" s="1"/>
      <c r="E1" s="1"/>
      <c r="F1" s="1"/>
      <c r="G1" s="1"/>
      <c r="H1" s="1"/>
      <c r="I1" s="3"/>
      <c r="J1" s="1"/>
      <c r="K1" s="1"/>
      <c r="L1" s="1"/>
      <c r="M1" s="1"/>
      <c r="N1" s="1"/>
      <c r="O1" s="1"/>
    </row>
    <row r="2" spans="1:18" x14ac:dyDescent="0.2">
      <c r="A2" s="196" t="s">
        <v>18</v>
      </c>
      <c r="B2" s="196"/>
      <c r="C2" s="196"/>
      <c r="D2" s="196"/>
      <c r="E2" s="196"/>
      <c r="F2" s="196"/>
      <c r="G2" s="196"/>
      <c r="H2" s="1"/>
      <c r="I2" s="196" t="s">
        <v>221</v>
      </c>
      <c r="J2" s="196"/>
      <c r="K2" s="196"/>
      <c r="L2" s="196"/>
      <c r="M2" s="196"/>
      <c r="N2" s="196"/>
      <c r="O2" s="196"/>
    </row>
    <row r="3" spans="1:18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H3" s="1"/>
      <c r="I3" s="197" t="s">
        <v>2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</row>
    <row r="4" spans="1:18" x14ac:dyDescent="0.2">
      <c r="A4" s="198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  <c r="H4" s="1"/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</row>
    <row r="5" spans="1:18" x14ac:dyDescent="0.2">
      <c r="A5" s="46" t="s">
        <v>313</v>
      </c>
      <c r="B5" s="67">
        <v>0.997</v>
      </c>
      <c r="C5" s="54">
        <v>0.997</v>
      </c>
      <c r="D5" s="54">
        <v>0.997</v>
      </c>
      <c r="E5" s="54">
        <v>0.997</v>
      </c>
      <c r="F5" s="54">
        <v>0.997</v>
      </c>
      <c r="G5" s="54">
        <v>0.997</v>
      </c>
      <c r="H5" s="1"/>
      <c r="I5" s="46" t="s">
        <v>313</v>
      </c>
      <c r="J5" s="67">
        <v>0.98899999999999999</v>
      </c>
      <c r="K5" s="54">
        <v>0.98899999999999999</v>
      </c>
      <c r="L5" s="54">
        <v>0.98899999999999999</v>
      </c>
      <c r="M5" s="54">
        <v>0.98899999999999999</v>
      </c>
      <c r="N5" s="54">
        <v>0.98899999999999999</v>
      </c>
      <c r="O5" s="54">
        <v>0.98899999999999999</v>
      </c>
    </row>
    <row r="6" spans="1:18" x14ac:dyDescent="0.2">
      <c r="A6" s="36" t="s">
        <v>314</v>
      </c>
      <c r="B6" s="110">
        <v>-3.3140000000000001</v>
      </c>
      <c r="C6" s="110">
        <v>-3.3140000000000001</v>
      </c>
      <c r="D6" s="110">
        <v>-3.3140000000000001</v>
      </c>
      <c r="E6" s="110">
        <v>-3.3140000000000001</v>
      </c>
      <c r="F6" s="110">
        <v>-3.3140000000000001</v>
      </c>
      <c r="G6" s="166">
        <v>-3.3140000000000001</v>
      </c>
      <c r="H6" s="1"/>
      <c r="I6" s="36" t="s">
        <v>314</v>
      </c>
      <c r="J6" s="110">
        <v>-3.2290000000000001</v>
      </c>
      <c r="K6" s="110">
        <v>-3.2290000000000001</v>
      </c>
      <c r="L6" s="110">
        <v>-3.2290000000000001</v>
      </c>
      <c r="M6" s="110">
        <v>-3.2290000000000001</v>
      </c>
      <c r="N6" s="110">
        <v>-3.2290000000000001</v>
      </c>
      <c r="O6" s="166">
        <v>-3.2290000000000001</v>
      </c>
    </row>
    <row r="7" spans="1:18" x14ac:dyDescent="0.2">
      <c r="A7" s="36" t="s">
        <v>301</v>
      </c>
      <c r="B7" s="169">
        <v>32.534946632385257</v>
      </c>
      <c r="C7" s="52">
        <v>32.534946632385257</v>
      </c>
      <c r="D7" s="52">
        <v>32.534946632385257</v>
      </c>
      <c r="E7" s="52">
        <v>32.534946632385257</v>
      </c>
      <c r="F7" s="52">
        <v>32.534946632385257</v>
      </c>
      <c r="G7" s="52">
        <v>32.534946632385257</v>
      </c>
      <c r="H7" s="1"/>
      <c r="I7" s="36" t="s">
        <v>301</v>
      </c>
      <c r="J7" s="169">
        <v>28.608221626281736</v>
      </c>
      <c r="K7" s="52">
        <v>28.608221626281736</v>
      </c>
      <c r="L7" s="52">
        <v>28.608221626281736</v>
      </c>
      <c r="M7" s="52">
        <v>28.608221626281736</v>
      </c>
      <c r="N7" s="52">
        <v>28.608221626281736</v>
      </c>
      <c r="O7" s="52">
        <v>28.608221626281736</v>
      </c>
    </row>
    <row r="8" spans="1:18" x14ac:dyDescent="0.2">
      <c r="A8" s="37" t="s">
        <v>300</v>
      </c>
      <c r="B8" s="170">
        <f>10^(-1/B6)-1</f>
        <v>1.0033191885170112</v>
      </c>
      <c r="C8" s="170">
        <f t="shared" ref="C8:G8" si="0">10^(-1/C6)-1</f>
        <v>1.0033191885170112</v>
      </c>
      <c r="D8" s="170">
        <f t="shared" si="0"/>
        <v>1.0033191885170112</v>
      </c>
      <c r="E8" s="170">
        <f t="shared" si="0"/>
        <v>1.0033191885170112</v>
      </c>
      <c r="F8" s="170">
        <f t="shared" si="0"/>
        <v>1.0033191885170112</v>
      </c>
      <c r="G8" s="171">
        <f t="shared" si="0"/>
        <v>1.0033191885170112</v>
      </c>
      <c r="H8" s="1"/>
      <c r="I8" s="37" t="s">
        <v>300</v>
      </c>
      <c r="J8" s="170">
        <f t="shared" ref="J8:O8" si="1">10^(-1/J6)-1</f>
        <v>1.0402970589104128</v>
      </c>
      <c r="K8" s="170">
        <f t="shared" si="1"/>
        <v>1.0402970589104128</v>
      </c>
      <c r="L8" s="170">
        <f t="shared" si="1"/>
        <v>1.0402970589104128</v>
      </c>
      <c r="M8" s="170">
        <f t="shared" si="1"/>
        <v>1.0402970589104128</v>
      </c>
      <c r="N8" s="170">
        <f t="shared" si="1"/>
        <v>1.0402970589104128</v>
      </c>
      <c r="O8" s="171">
        <f t="shared" si="1"/>
        <v>1.0402970589104128</v>
      </c>
    </row>
    <row r="9" spans="1:18" x14ac:dyDescent="0.2">
      <c r="A9" s="50" t="s">
        <v>5</v>
      </c>
      <c r="B9" s="53">
        <f t="shared" ref="B9:G9" si="2">B14/B11/1.44</f>
        <v>0.26988908032774911</v>
      </c>
      <c r="C9" s="53">
        <f t="shared" si="2"/>
        <v>1.6046021592553907E-3</v>
      </c>
      <c r="D9" s="53">
        <f t="shared" si="2"/>
        <v>0.15429853444132566</v>
      </c>
      <c r="E9" s="53">
        <f t="shared" si="2"/>
        <v>8.0791617155854113E-4</v>
      </c>
      <c r="F9" s="53">
        <f t="shared" si="2"/>
        <v>0.21635506690289888</v>
      </c>
      <c r="G9" s="53">
        <f t="shared" si="2"/>
        <v>7.4721435624640811E-3</v>
      </c>
      <c r="H9" s="1"/>
      <c r="I9" s="50" t="s">
        <v>5</v>
      </c>
      <c r="J9" s="53">
        <f t="shared" ref="J9:O9" si="3">J14/J11/1.44</f>
        <v>5.3956909952952013E-2</v>
      </c>
      <c r="K9" s="53">
        <f t="shared" si="3"/>
        <v>6.5705976449599943E-3</v>
      </c>
      <c r="L9" s="53">
        <f t="shared" si="3"/>
        <v>2.3147268097248982E-2</v>
      </c>
      <c r="M9" s="53">
        <f t="shared" si="3"/>
        <v>3.5299456540355783E-3</v>
      </c>
      <c r="N9" s="53">
        <f t="shared" si="3"/>
        <v>3.2797553062340577E-2</v>
      </c>
      <c r="O9" s="53">
        <f t="shared" si="3"/>
        <v>3.7640200012763855E-3</v>
      </c>
    </row>
    <row r="10" spans="1:18" x14ac:dyDescent="0.2">
      <c r="A10" s="66" t="s">
        <v>302</v>
      </c>
      <c r="B10" s="88">
        <v>26.883495332741774</v>
      </c>
      <c r="C10" s="74">
        <v>26.883495332741774</v>
      </c>
      <c r="D10" s="74">
        <v>26.799830241058856</v>
      </c>
      <c r="E10" s="74">
        <v>26.799830241058856</v>
      </c>
      <c r="F10" s="74">
        <v>27.373541823194724</v>
      </c>
      <c r="G10" s="74">
        <v>27.373541823194724</v>
      </c>
      <c r="H10" s="1"/>
      <c r="I10" s="66" t="s">
        <v>302</v>
      </c>
      <c r="J10" s="88">
        <v>23.636627263049611</v>
      </c>
      <c r="K10" s="74">
        <v>23.636627263049611</v>
      </c>
      <c r="L10" s="74">
        <v>22.971789492961257</v>
      </c>
      <c r="M10" s="74">
        <v>22.971789492961257</v>
      </c>
      <c r="N10" s="74">
        <v>23.139193075215786</v>
      </c>
      <c r="O10" s="74">
        <v>23.139193075215786</v>
      </c>
    </row>
    <row r="11" spans="1:18" x14ac:dyDescent="0.2">
      <c r="A11" s="165" t="s">
        <v>209</v>
      </c>
      <c r="B11" s="169">
        <v>50.737174987792969</v>
      </c>
      <c r="C11" s="52">
        <v>50.737174987792969</v>
      </c>
      <c r="D11" s="52">
        <v>53.77398681640625</v>
      </c>
      <c r="E11" s="52">
        <v>53.77398681640625</v>
      </c>
      <c r="F11" s="52">
        <v>36.095634460449219</v>
      </c>
      <c r="G11" s="52">
        <v>36.095634460449219</v>
      </c>
      <c r="H11" s="1"/>
      <c r="I11" s="165" t="s">
        <v>209</v>
      </c>
      <c r="J11" s="169">
        <v>34.647346496582031</v>
      </c>
      <c r="K11" s="52">
        <v>34.647346496582031</v>
      </c>
      <c r="L11" s="52">
        <v>55.66290283203125</v>
      </c>
      <c r="M11" s="52">
        <v>55.66290283203125</v>
      </c>
      <c r="N11" s="52">
        <v>49.399444580078125</v>
      </c>
      <c r="O11" s="52">
        <v>49.399444580078125</v>
      </c>
    </row>
    <row r="12" spans="1:18" x14ac:dyDescent="0.2">
      <c r="A12" s="165" t="s">
        <v>304</v>
      </c>
      <c r="B12" s="169">
        <v>1.2392090559005737</v>
      </c>
      <c r="C12" s="52">
        <v>1.2392090559005737</v>
      </c>
      <c r="D12" s="52">
        <v>1.3508651256561279</v>
      </c>
      <c r="E12" s="52">
        <v>1.3508651256561279</v>
      </c>
      <c r="F12" s="52">
        <v>1.4456167221069336</v>
      </c>
      <c r="G12" s="52">
        <v>1.4456167221069336</v>
      </c>
      <c r="H12" s="1"/>
      <c r="I12" s="165" t="s">
        <v>304</v>
      </c>
      <c r="J12" s="169">
        <v>2.1422493457794189</v>
      </c>
      <c r="K12" s="52">
        <v>2.1422493457794189</v>
      </c>
      <c r="L12" s="52">
        <v>9.9596872329711914</v>
      </c>
      <c r="M12" s="52">
        <v>9.9596872329711914</v>
      </c>
      <c r="N12" s="52">
        <v>9.7275495529174805</v>
      </c>
      <c r="O12" s="52">
        <v>9.7275495529174805</v>
      </c>
    </row>
    <row r="13" spans="1:18" x14ac:dyDescent="0.2">
      <c r="A13" s="168" t="s">
        <v>303</v>
      </c>
      <c r="B13" s="184">
        <v>28.243733905259241</v>
      </c>
      <c r="C13" s="75">
        <v>35.620094562197799</v>
      </c>
      <c r="D13" s="75">
        <v>28.964785933522645</v>
      </c>
      <c r="E13" s="75">
        <v>36.524005020004388</v>
      </c>
      <c r="F13" s="75">
        <v>29.051984852541636</v>
      </c>
      <c r="G13" s="75">
        <v>33.896131107027877</v>
      </c>
      <c r="H13" s="1"/>
      <c r="I13" s="168" t="s">
        <v>303</v>
      </c>
      <c r="J13" s="184">
        <v>27.219494786425017</v>
      </c>
      <c r="K13" s="75">
        <v>30.172228638944677</v>
      </c>
      <c r="L13" s="75">
        <v>27.741467339786958</v>
      </c>
      <c r="M13" s="75">
        <v>30.378694072072257</v>
      </c>
      <c r="N13" s="75">
        <v>27.420188567594288</v>
      </c>
      <c r="O13" s="75">
        <v>30.456060530428076</v>
      </c>
      <c r="Q13" s="1"/>
      <c r="R13" s="1"/>
    </row>
    <row r="14" spans="1:18" x14ac:dyDescent="0.2">
      <c r="A14" s="165" t="s">
        <v>315</v>
      </c>
      <c r="B14" s="169">
        <v>19.718509674072266</v>
      </c>
      <c r="C14" s="52">
        <v>0.11723469197750092</v>
      </c>
      <c r="D14" s="52">
        <v>11.948036193847656</v>
      </c>
      <c r="E14" s="52">
        <v>6.2560617923736572E-2</v>
      </c>
      <c r="F14" s="52">
        <v>11.245641708374023</v>
      </c>
      <c r="G14" s="52">
        <v>0.38838493824005127</v>
      </c>
      <c r="H14" s="1"/>
      <c r="I14" s="165" t="s">
        <v>315</v>
      </c>
      <c r="J14" s="169">
        <v>2.6920278072357178</v>
      </c>
      <c r="K14" s="52">
        <v>0.32782143354415894</v>
      </c>
      <c r="L14" s="52">
        <v>1.8553595542907715</v>
      </c>
      <c r="M14" s="52">
        <v>0.2829413115978241</v>
      </c>
      <c r="N14" s="52">
        <v>2.3330605030059814</v>
      </c>
      <c r="O14" s="52">
        <v>0.26775431632995605</v>
      </c>
      <c r="Q14" s="1"/>
      <c r="R14" s="1"/>
    </row>
    <row r="15" spans="1:18" x14ac:dyDescent="0.2">
      <c r="A15" s="47" t="s">
        <v>293</v>
      </c>
      <c r="B15" s="89">
        <v>1.1092712879180908</v>
      </c>
      <c r="C15" s="53">
        <v>1.8978746607899666E-2</v>
      </c>
      <c r="D15" s="53">
        <v>0.22353407740592957</v>
      </c>
      <c r="E15" s="53">
        <v>4.15831059217453E-3</v>
      </c>
      <c r="F15" s="53">
        <v>0.31330820918083191</v>
      </c>
      <c r="G15" s="53">
        <v>7.72846769541502E-3</v>
      </c>
      <c r="H15" s="1"/>
      <c r="I15" s="47" t="s">
        <v>293</v>
      </c>
      <c r="J15" s="89">
        <v>0.42405024170875549</v>
      </c>
      <c r="K15" s="53">
        <v>6.6778987646102905E-2</v>
      </c>
      <c r="L15" s="53">
        <v>0.35650897026062012</v>
      </c>
      <c r="M15" s="53">
        <v>0.35650897026062012</v>
      </c>
      <c r="N15" s="53">
        <v>0.41446468234062195</v>
      </c>
      <c r="O15" s="53">
        <v>8.2360483705997467E-2</v>
      </c>
      <c r="Q15" s="1"/>
      <c r="R15" s="1"/>
    </row>
    <row r="16" spans="1:18" x14ac:dyDescent="0.2">
      <c r="A16" s="1"/>
      <c r="B16" s="1"/>
      <c r="C16" s="1"/>
      <c r="D16" s="1"/>
      <c r="E16" s="1"/>
      <c r="F16" s="1"/>
      <c r="G16" s="1"/>
      <c r="H16" s="59"/>
      <c r="I16" s="1"/>
      <c r="J16" s="1"/>
      <c r="K16" s="1"/>
      <c r="L16" s="1"/>
      <c r="M16" s="1"/>
      <c r="N16" s="1"/>
      <c r="O16" s="1"/>
      <c r="Q16" s="1"/>
      <c r="R16" s="1"/>
    </row>
    <row r="17" spans="1:23" x14ac:dyDescent="0.2">
      <c r="A17" s="194" t="s">
        <v>82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H17" s="71"/>
      <c r="I17" s="194" t="s">
        <v>82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  <c r="Q17" s="1"/>
      <c r="R17" s="1"/>
    </row>
    <row r="18" spans="1:23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H18" s="61"/>
      <c r="I18" s="195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  <c r="Q18" s="1"/>
      <c r="R18" s="1"/>
    </row>
    <row r="19" spans="1:23" x14ac:dyDescent="0.2">
      <c r="A19" s="46" t="s">
        <v>205</v>
      </c>
      <c r="B19" s="67">
        <v>0.999</v>
      </c>
      <c r="C19" s="54">
        <v>0.999</v>
      </c>
      <c r="D19" s="54">
        <v>0.999</v>
      </c>
      <c r="E19" s="54">
        <v>0.999</v>
      </c>
      <c r="F19" s="54">
        <v>0.999</v>
      </c>
      <c r="G19" s="54">
        <v>0.999</v>
      </c>
      <c r="H19" s="1"/>
      <c r="I19" s="46" t="s">
        <v>313</v>
      </c>
      <c r="J19" s="67">
        <v>0.98699999999999999</v>
      </c>
      <c r="K19" s="54">
        <v>0.98699999999999999</v>
      </c>
      <c r="L19" s="54">
        <v>0.98699999999999999</v>
      </c>
      <c r="M19" s="54">
        <v>0.98699999999999999</v>
      </c>
      <c r="N19" s="54">
        <v>0.98699999999999999</v>
      </c>
      <c r="O19" s="54">
        <v>0.98699999999999999</v>
      </c>
    </row>
    <row r="20" spans="1:23" x14ac:dyDescent="0.2">
      <c r="A20" s="36" t="s">
        <v>204</v>
      </c>
      <c r="B20" s="110">
        <v>-3.5009999999999999</v>
      </c>
      <c r="C20" s="110">
        <v>-3.5009999999999999</v>
      </c>
      <c r="D20" s="110">
        <v>-3.5009999999999999</v>
      </c>
      <c r="E20" s="110">
        <v>-3.5009999999999999</v>
      </c>
      <c r="F20" s="110">
        <v>-3.5009999999999999</v>
      </c>
      <c r="G20" s="166">
        <v>-3.5009999999999999</v>
      </c>
      <c r="H20" s="1"/>
      <c r="I20" s="36" t="s">
        <v>314</v>
      </c>
      <c r="J20" s="110">
        <v>-3.472</v>
      </c>
      <c r="K20" s="110">
        <v>-3.472</v>
      </c>
      <c r="L20" s="110">
        <v>-3.472</v>
      </c>
      <c r="M20" s="110">
        <v>-3.472</v>
      </c>
      <c r="N20" s="110">
        <v>-3.472</v>
      </c>
      <c r="O20" s="166">
        <v>-3.472</v>
      </c>
    </row>
    <row r="21" spans="1:23" x14ac:dyDescent="0.2">
      <c r="A21" s="36" t="s">
        <v>301</v>
      </c>
      <c r="B21" s="169">
        <v>32.95645179748535</v>
      </c>
      <c r="C21" s="52">
        <v>32.95645179748535</v>
      </c>
      <c r="D21" s="52">
        <v>32.95645179748535</v>
      </c>
      <c r="E21" s="52">
        <v>32.95645179748535</v>
      </c>
      <c r="F21" s="52">
        <v>32.95645179748535</v>
      </c>
      <c r="G21" s="52">
        <v>32.95645179748535</v>
      </c>
      <c r="H21" s="1"/>
      <c r="I21" s="36" t="s">
        <v>301</v>
      </c>
      <c r="J21" s="169">
        <v>32.926549593607589</v>
      </c>
      <c r="K21" s="52">
        <v>32.926549593607589</v>
      </c>
      <c r="L21" s="52">
        <v>32.926549593607589</v>
      </c>
      <c r="M21" s="52">
        <v>32.926549593607589</v>
      </c>
      <c r="N21" s="52">
        <v>32.926549593607589</v>
      </c>
      <c r="O21" s="52">
        <v>32.926549593607589</v>
      </c>
    </row>
    <row r="22" spans="1:23" x14ac:dyDescent="0.2">
      <c r="A22" s="37" t="s">
        <v>300</v>
      </c>
      <c r="B22" s="170">
        <f t="shared" ref="B22:G22" si="4">10^(-1/B20)-1</f>
        <v>0.93033496084600498</v>
      </c>
      <c r="C22" s="170">
        <f t="shared" si="4"/>
        <v>0.93033496084600498</v>
      </c>
      <c r="D22" s="170">
        <f t="shared" si="4"/>
        <v>0.93033496084600498</v>
      </c>
      <c r="E22" s="170">
        <f t="shared" si="4"/>
        <v>0.93033496084600498</v>
      </c>
      <c r="F22" s="170">
        <f t="shared" si="4"/>
        <v>0.93033496084600498</v>
      </c>
      <c r="G22" s="171">
        <f t="shared" si="4"/>
        <v>0.93033496084600498</v>
      </c>
      <c r="H22" s="1"/>
      <c r="I22" s="37" t="s">
        <v>300</v>
      </c>
      <c r="J22" s="170">
        <f t="shared" ref="J22:O22" si="5">10^(-1/J20)-1</f>
        <v>0.94096825823300856</v>
      </c>
      <c r="K22" s="170">
        <f t="shared" si="5"/>
        <v>0.94096825823300856</v>
      </c>
      <c r="L22" s="170">
        <f t="shared" si="5"/>
        <v>0.94096825823300856</v>
      </c>
      <c r="M22" s="170">
        <f t="shared" si="5"/>
        <v>0.94096825823300856</v>
      </c>
      <c r="N22" s="170">
        <f t="shared" si="5"/>
        <v>0.94096825823300856</v>
      </c>
      <c r="O22" s="171">
        <f t="shared" si="5"/>
        <v>0.94096825823300856</v>
      </c>
    </row>
    <row r="23" spans="1:23" x14ac:dyDescent="0.2">
      <c r="A23" s="50" t="s">
        <v>5</v>
      </c>
      <c r="B23" s="52">
        <f t="shared" ref="B23:G23" si="6">B28/B25/1.44</f>
        <v>0.1999456540302666</v>
      </c>
      <c r="C23" s="52">
        <f t="shared" si="6"/>
        <v>8.6902743631526776E-3</v>
      </c>
      <c r="D23" s="83">
        <f t="shared" si="6"/>
        <v>0.15834123053592988</v>
      </c>
      <c r="E23" s="52">
        <f t="shared" si="6"/>
        <v>4.663911781862198E-3</v>
      </c>
      <c r="F23" s="52">
        <f t="shared" si="6"/>
        <v>0.15928131292912964</v>
      </c>
      <c r="G23" s="52">
        <f t="shared" si="6"/>
        <v>3.6257696085188773E-3</v>
      </c>
      <c r="H23" s="1"/>
      <c r="I23" s="50" t="s">
        <v>5</v>
      </c>
      <c r="J23" s="53">
        <f t="shared" ref="J23:O23" si="7">J28/J25/1.44</f>
        <v>3.8438850081525214E-2</v>
      </c>
      <c r="K23" s="53">
        <f t="shared" si="7"/>
        <v>9.4568507385284373E-3</v>
      </c>
      <c r="L23" s="53">
        <f t="shared" si="7"/>
        <v>2.4429510097150463E-2</v>
      </c>
      <c r="M23" s="53">
        <f t="shared" si="7"/>
        <v>3.1148434715905604E-3</v>
      </c>
      <c r="N23" s="53">
        <f t="shared" si="7"/>
        <v>1.5623904561524654E-2</v>
      </c>
      <c r="O23" s="53">
        <f t="shared" si="7"/>
        <v>3.1181187917621732E-3</v>
      </c>
    </row>
    <row r="24" spans="1:23" x14ac:dyDescent="0.2">
      <c r="A24" s="66" t="s">
        <v>302</v>
      </c>
      <c r="B24" s="88">
        <v>27.456363842996694</v>
      </c>
      <c r="C24" s="74">
        <v>27.456363842996694</v>
      </c>
      <c r="D24" s="74">
        <v>26.877268046685209</v>
      </c>
      <c r="E24" s="74">
        <v>26.877268046685209</v>
      </c>
      <c r="F24" s="74">
        <v>26.625858744996332</v>
      </c>
      <c r="G24" s="74">
        <v>26.625858744996332</v>
      </c>
      <c r="H24" s="1"/>
      <c r="I24" s="66" t="s">
        <v>302</v>
      </c>
      <c r="J24" s="88">
        <v>26.690010582791412</v>
      </c>
      <c r="K24" s="74">
        <v>26.690010582791412</v>
      </c>
      <c r="L24" s="74">
        <v>26.07387104900112</v>
      </c>
      <c r="M24" s="74">
        <v>26.07387104900112</v>
      </c>
      <c r="N24" s="74">
        <v>25.980596995517342</v>
      </c>
      <c r="O24" s="74">
        <v>25.980596995517342</v>
      </c>
    </row>
    <row r="25" spans="1:23" x14ac:dyDescent="0.2">
      <c r="A25" s="165" t="s">
        <v>209</v>
      </c>
      <c r="B25" s="169">
        <v>37.239585876464844</v>
      </c>
      <c r="C25" s="52">
        <v>37.239585876464844</v>
      </c>
      <c r="D25" s="52">
        <v>54.50213623046875</v>
      </c>
      <c r="E25" s="52">
        <v>54.50213623046875</v>
      </c>
      <c r="F25" s="52">
        <v>64.301963806152344</v>
      </c>
      <c r="G25" s="52">
        <v>64.301963806152344</v>
      </c>
      <c r="H25" s="1"/>
      <c r="I25" s="165" t="s">
        <v>209</v>
      </c>
      <c r="J25" s="169">
        <v>62.551567077636719</v>
      </c>
      <c r="K25" s="52">
        <v>62.551567077636719</v>
      </c>
      <c r="L25" s="52">
        <v>94.123428344726562</v>
      </c>
      <c r="M25" s="52">
        <v>94.123428344726562</v>
      </c>
      <c r="N25" s="52">
        <v>100.12957763671875</v>
      </c>
      <c r="O25" s="52">
        <v>100.12957763671875</v>
      </c>
    </row>
    <row r="26" spans="1:23" x14ac:dyDescent="0.2">
      <c r="A26" s="165" t="s">
        <v>304</v>
      </c>
      <c r="B26" s="169">
        <v>5.8980045318603516</v>
      </c>
      <c r="C26" s="52">
        <v>5.8980045318603516</v>
      </c>
      <c r="D26" s="52">
        <v>0.76076340675354004</v>
      </c>
      <c r="E26" s="52">
        <v>0.76076340675354004</v>
      </c>
      <c r="F26" s="52">
        <v>0</v>
      </c>
      <c r="G26" s="52">
        <v>0</v>
      </c>
      <c r="H26" s="1"/>
      <c r="I26" s="165" t="s">
        <v>304</v>
      </c>
      <c r="J26" s="169">
        <v>2.2266833782196045</v>
      </c>
      <c r="K26" s="52">
        <v>2.2266833782196045</v>
      </c>
      <c r="L26" s="52">
        <v>3.4544715881347656</v>
      </c>
      <c r="M26" s="52">
        <v>3.4544715881347656</v>
      </c>
      <c r="N26" s="52">
        <v>1.8216879367828369</v>
      </c>
      <c r="O26" s="52">
        <v>1.8216879367828369</v>
      </c>
    </row>
    <row r="27" spans="1:23" x14ac:dyDescent="0.2">
      <c r="A27" s="168" t="s">
        <v>303</v>
      </c>
      <c r="B27" s="184">
        <v>29.349443955214401</v>
      </c>
      <c r="C27" s="75">
        <v>34.117380517029211</v>
      </c>
      <c r="D27" s="75">
        <v>29.125062312890982</v>
      </c>
      <c r="E27" s="75">
        <v>34.484546066593104</v>
      </c>
      <c r="F27" s="75">
        <v>28.864652601366799</v>
      </c>
      <c r="G27" s="75">
        <v>34.615971544715471</v>
      </c>
      <c r="H27" s="12"/>
      <c r="I27" s="168" t="s">
        <v>303</v>
      </c>
      <c r="J27" s="184">
        <v>31.053853226425694</v>
      </c>
      <c r="K27" s="75">
        <v>33.168384042671278</v>
      </c>
      <c r="L27" s="75">
        <v>31.121196437241235</v>
      </c>
      <c r="M27" s="75">
        <v>34.226825895619719</v>
      </c>
      <c r="N27" s="75">
        <v>31.701925010215575</v>
      </c>
      <c r="O27" s="75">
        <v>34.131967119264843</v>
      </c>
    </row>
    <row r="28" spans="1:23" x14ac:dyDescent="0.2">
      <c r="A28" s="165" t="s">
        <v>206</v>
      </c>
      <c r="B28" s="169">
        <v>10.722086429595899</v>
      </c>
      <c r="C28" s="52">
        <v>0.46601599454879761</v>
      </c>
      <c r="D28" s="52">
        <v>12.427106857299805</v>
      </c>
      <c r="E28" s="52">
        <v>0.36603814363479614</v>
      </c>
      <c r="F28" s="52">
        <v>14.748625755310059</v>
      </c>
      <c r="G28" s="52">
        <v>0.3357275128364563</v>
      </c>
      <c r="H28" s="58"/>
      <c r="I28" s="165" t="s">
        <v>315</v>
      </c>
      <c r="J28" s="169">
        <v>3.4623508453369141</v>
      </c>
      <c r="K28" s="52">
        <v>0.85181879997253418</v>
      </c>
      <c r="L28" s="52">
        <v>3.3111205101013184</v>
      </c>
      <c r="M28" s="52">
        <v>0.42217883467674255</v>
      </c>
      <c r="N28" s="52">
        <v>2.2527575492858887</v>
      </c>
      <c r="O28" s="52">
        <v>0.44959092140197754</v>
      </c>
    </row>
    <row r="29" spans="1:23" x14ac:dyDescent="0.2">
      <c r="A29" s="47" t="s">
        <v>293</v>
      </c>
      <c r="B29" s="89">
        <v>0.41426104307174683</v>
      </c>
      <c r="C29" s="53">
        <v>5.8255057781934738E-2</v>
      </c>
      <c r="D29" s="53">
        <v>3.1272106170654297</v>
      </c>
      <c r="E29" s="53">
        <v>0.26004061102867126</v>
      </c>
      <c r="F29" s="53">
        <v>0.38740170001983643</v>
      </c>
      <c r="G29" s="53">
        <v>3.9971647784113884E-3</v>
      </c>
      <c r="H29" s="59"/>
      <c r="I29" s="47" t="s">
        <v>293</v>
      </c>
      <c r="J29" s="89">
        <v>0.21518629789352417</v>
      </c>
      <c r="K29" s="53">
        <v>0.19019582867622375</v>
      </c>
      <c r="L29" s="53">
        <v>1.092596173286438</v>
      </c>
      <c r="M29" s="53">
        <v>0.50154662132263184</v>
      </c>
      <c r="N29" s="53">
        <v>9.541456401348114E-2</v>
      </c>
      <c r="O29" s="53">
        <v>0.26644724607467651</v>
      </c>
    </row>
    <row r="30" spans="1:23" x14ac:dyDescent="0.2">
      <c r="A30" s="1"/>
      <c r="B30" s="1"/>
      <c r="C30" s="1"/>
      <c r="D30" s="1"/>
      <c r="E30" s="1"/>
      <c r="F30" s="1"/>
      <c r="G30" s="1"/>
      <c r="H30" s="59"/>
    </row>
    <row r="31" spans="1:23" x14ac:dyDescent="0.2">
      <c r="A31" s="194" t="s">
        <v>115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  <c r="H31" s="71"/>
      <c r="I31" s="194" t="s">
        <v>115</v>
      </c>
      <c r="J31" s="192" t="s">
        <v>277</v>
      </c>
      <c r="K31" s="193"/>
      <c r="L31" s="192" t="s">
        <v>278</v>
      </c>
      <c r="M31" s="193"/>
      <c r="N31" s="192" t="s">
        <v>279</v>
      </c>
      <c r="O31" s="193"/>
      <c r="V31" s="1"/>
      <c r="W31" s="1"/>
    </row>
    <row r="32" spans="1:23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  <c r="H32" s="61"/>
      <c r="I32" s="195"/>
      <c r="J32" s="13" t="s">
        <v>228</v>
      </c>
      <c r="K32" s="56" t="s">
        <v>4</v>
      </c>
      <c r="L32" s="13" t="s">
        <v>228</v>
      </c>
      <c r="M32" s="56" t="s">
        <v>4</v>
      </c>
      <c r="N32" s="13" t="s">
        <v>228</v>
      </c>
      <c r="O32" s="56" t="s">
        <v>4</v>
      </c>
      <c r="V32" s="1"/>
      <c r="W32" s="1"/>
    </row>
    <row r="33" spans="1:23" x14ac:dyDescent="0.2">
      <c r="A33" s="46" t="s">
        <v>205</v>
      </c>
      <c r="B33" s="67">
        <v>0.996</v>
      </c>
      <c r="C33" s="54">
        <v>0.996</v>
      </c>
      <c r="D33" s="54">
        <v>0.996</v>
      </c>
      <c r="E33" s="54">
        <v>0.996</v>
      </c>
      <c r="F33" s="54">
        <v>0.996</v>
      </c>
      <c r="G33" s="54">
        <v>0</v>
      </c>
      <c r="H33" s="1"/>
      <c r="I33" s="46" t="s">
        <v>313</v>
      </c>
      <c r="J33" s="67">
        <v>0.98099999999999998</v>
      </c>
      <c r="K33" s="54">
        <v>0.98099999999999998</v>
      </c>
      <c r="L33" s="54">
        <v>0.98699999999999999</v>
      </c>
      <c r="M33" s="54">
        <v>0.98699999999999999</v>
      </c>
      <c r="N33" s="54">
        <v>0.98699999999999999</v>
      </c>
      <c r="O33" s="54">
        <v>0.98699999999999999</v>
      </c>
      <c r="V33" s="1"/>
      <c r="W33" s="1"/>
    </row>
    <row r="34" spans="1:23" x14ac:dyDescent="0.2">
      <c r="A34" s="36" t="s">
        <v>204</v>
      </c>
      <c r="B34" s="110">
        <v>-3.3250000000000002</v>
      </c>
      <c r="C34" s="110">
        <v>-3.3250000000000002</v>
      </c>
      <c r="D34" s="110">
        <v>-3.3250000000000002</v>
      </c>
      <c r="E34" s="110">
        <v>-3.3250000000000002</v>
      </c>
      <c r="F34" s="110">
        <v>-3.3250000000000002</v>
      </c>
      <c r="G34" s="166">
        <v>-3.3250000000000002</v>
      </c>
      <c r="H34" s="1"/>
      <c r="I34" s="36" t="s">
        <v>314</v>
      </c>
      <c r="J34" s="110">
        <v>-3.3180000000000001</v>
      </c>
      <c r="K34" s="110">
        <v>-3.3180000000000001</v>
      </c>
      <c r="L34" s="110">
        <v>-3.472</v>
      </c>
      <c r="M34" s="110">
        <v>-3.472</v>
      </c>
      <c r="N34" s="110">
        <v>-3.472</v>
      </c>
      <c r="O34" s="166">
        <v>-3.472</v>
      </c>
      <c r="V34" s="1"/>
      <c r="W34" s="1"/>
    </row>
    <row r="35" spans="1:23" x14ac:dyDescent="0.2">
      <c r="A35" s="36" t="s">
        <v>301</v>
      </c>
      <c r="B35" s="169">
        <v>29.501681137084958</v>
      </c>
      <c r="C35" s="52">
        <v>29.501681137084958</v>
      </c>
      <c r="D35" s="52">
        <v>29.501681137084958</v>
      </c>
      <c r="E35" s="52">
        <v>29.501681137084958</v>
      </c>
      <c r="F35" s="52">
        <v>29.501681137084958</v>
      </c>
      <c r="G35" s="52">
        <v>29.501681137084958</v>
      </c>
      <c r="H35" s="1"/>
      <c r="I35" s="36" t="s">
        <v>301</v>
      </c>
      <c r="J35" s="169">
        <v>33.503382873535159</v>
      </c>
      <c r="K35" s="52">
        <v>33.503382873535159</v>
      </c>
      <c r="L35" s="52">
        <v>32.926549593607589</v>
      </c>
      <c r="M35" s="52">
        <v>32.926549593607589</v>
      </c>
      <c r="N35" s="52">
        <v>32.926549593607589</v>
      </c>
      <c r="O35" s="52">
        <v>32.926549593607589</v>
      </c>
    </row>
    <row r="36" spans="1:23" x14ac:dyDescent="0.2">
      <c r="A36" s="37" t="s">
        <v>300</v>
      </c>
      <c r="B36" s="170">
        <f t="shared" ref="B36:G36" si="8">10^(-1/B34)-1</f>
        <v>0.99871963865725077</v>
      </c>
      <c r="C36" s="170">
        <f t="shared" si="8"/>
        <v>0.99871963865725077</v>
      </c>
      <c r="D36" s="170">
        <f t="shared" si="8"/>
        <v>0.99871963865725077</v>
      </c>
      <c r="E36" s="170">
        <f t="shared" si="8"/>
        <v>0.99871963865725077</v>
      </c>
      <c r="F36" s="170">
        <f t="shared" si="8"/>
        <v>0.99871963865725077</v>
      </c>
      <c r="G36" s="171">
        <f t="shared" si="8"/>
        <v>0.99871963865725077</v>
      </c>
      <c r="H36" s="1"/>
      <c r="I36" s="37" t="s">
        <v>300</v>
      </c>
      <c r="J36" s="170">
        <f t="shared" ref="J36:O36" si="9">10^(-1/J34)-1</f>
        <v>1.0016418718167905</v>
      </c>
      <c r="K36" s="170">
        <f t="shared" si="9"/>
        <v>1.0016418718167905</v>
      </c>
      <c r="L36" s="170">
        <f t="shared" si="9"/>
        <v>0.94096825823300856</v>
      </c>
      <c r="M36" s="170">
        <f t="shared" si="9"/>
        <v>0.94096825823300856</v>
      </c>
      <c r="N36" s="170">
        <f t="shared" si="9"/>
        <v>0.94096825823300856</v>
      </c>
      <c r="O36" s="171">
        <f t="shared" si="9"/>
        <v>0.94096825823300856</v>
      </c>
    </row>
    <row r="37" spans="1:23" x14ac:dyDescent="0.2">
      <c r="A37" s="50" t="s">
        <v>5</v>
      </c>
      <c r="B37" s="53">
        <f t="shared" ref="B37:G37" si="10">B42/B39/1.44</f>
        <v>0.20149731262418474</v>
      </c>
      <c r="C37" s="53">
        <f t="shared" si="10"/>
        <v>1.2172222517946904E-3</v>
      </c>
      <c r="D37" s="53">
        <f t="shared" si="10"/>
        <v>0.22468019050772972</v>
      </c>
      <c r="E37" s="53">
        <f t="shared" si="10"/>
        <v>6.4482187780031692E-3</v>
      </c>
      <c r="F37" s="53">
        <f t="shared" si="10"/>
        <v>0.28093844473202362</v>
      </c>
      <c r="G37" s="53">
        <f t="shared" si="10"/>
        <v>6.0460279521338514E-4</v>
      </c>
      <c r="H37" s="1"/>
      <c r="I37" s="50" t="s">
        <v>5</v>
      </c>
      <c r="J37" s="53">
        <f t="shared" ref="J37:O37" si="11">J42/J39/1.44</f>
        <v>2.9878160914230463E-2</v>
      </c>
      <c r="K37" s="53">
        <f t="shared" si="11"/>
        <v>3.9134557163640494E-3</v>
      </c>
      <c r="L37" s="53">
        <f t="shared" si="11"/>
        <v>2.9731092172020412E-2</v>
      </c>
      <c r="M37" s="53">
        <f t="shared" si="11"/>
        <v>2.6352949976241979E-3</v>
      </c>
      <c r="N37" s="53">
        <f t="shared" si="11"/>
        <v>9.3129357032875025E-3</v>
      </c>
      <c r="O37" s="53">
        <f t="shared" si="11"/>
        <v>2.4558798969255245E-3</v>
      </c>
    </row>
    <row r="38" spans="1:23" x14ac:dyDescent="0.2">
      <c r="A38" s="66" t="s">
        <v>302</v>
      </c>
      <c r="B38" s="88">
        <v>24.109022370734166</v>
      </c>
      <c r="C38" s="74">
        <v>24.109022370734166</v>
      </c>
      <c r="D38" s="74">
        <v>23.003788070105767</v>
      </c>
      <c r="E38" s="74">
        <v>23.003788070105767</v>
      </c>
      <c r="F38" s="74">
        <v>23.479435828495724</v>
      </c>
      <c r="G38" s="74">
        <v>23.479435828495724</v>
      </c>
      <c r="H38" s="1"/>
      <c r="I38" s="66" t="s">
        <v>302</v>
      </c>
      <c r="J38" s="88">
        <v>27.250381469048794</v>
      </c>
      <c r="K38" s="74">
        <v>27.250381469048794</v>
      </c>
      <c r="L38" s="74">
        <v>24.889249000729027</v>
      </c>
      <c r="M38" s="74">
        <v>24.889249000729027</v>
      </c>
      <c r="N38" s="74">
        <v>24.836958277770872</v>
      </c>
      <c r="O38" s="74">
        <v>24.836958277770872</v>
      </c>
    </row>
    <row r="39" spans="1:23" x14ac:dyDescent="0.2">
      <c r="A39" s="165" t="s">
        <v>209</v>
      </c>
      <c r="B39" s="169">
        <v>41.8651123046875</v>
      </c>
      <c r="C39" s="52">
        <v>41.8651123046875</v>
      </c>
      <c r="D39" s="52">
        <v>90.002288818359375</v>
      </c>
      <c r="E39" s="52">
        <v>90.002288818359375</v>
      </c>
      <c r="F39" s="52">
        <v>64.744308471679688</v>
      </c>
      <c r="G39" s="52">
        <v>64.744308471679688</v>
      </c>
      <c r="H39" s="1"/>
      <c r="I39" s="165" t="s">
        <v>209</v>
      </c>
      <c r="J39" s="169">
        <v>76.660110473632812</v>
      </c>
      <c r="K39" s="52">
        <v>76.660110473632812</v>
      </c>
      <c r="L39" s="52">
        <v>206.48605346679688</v>
      </c>
      <c r="M39" s="52">
        <v>206.48605346679688</v>
      </c>
      <c r="N39" s="52">
        <v>213.77229309082031</v>
      </c>
      <c r="O39" s="52">
        <v>213.77229309082031</v>
      </c>
    </row>
    <row r="40" spans="1:23" x14ac:dyDescent="0.2">
      <c r="A40" s="165" t="s">
        <v>304</v>
      </c>
      <c r="B40" s="169">
        <v>0.81183868646621704</v>
      </c>
      <c r="C40" s="52">
        <v>0.81183868646621704</v>
      </c>
      <c r="D40" s="52">
        <v>3.5499217510223389</v>
      </c>
      <c r="E40" s="52">
        <v>3.5499217510223389</v>
      </c>
      <c r="F40" s="52">
        <v>3.7857635021209717</v>
      </c>
      <c r="G40" s="52">
        <v>3.7857635021209717</v>
      </c>
      <c r="H40" s="1"/>
      <c r="I40" s="165" t="s">
        <v>304</v>
      </c>
      <c r="J40" s="169">
        <v>5.766390323638916</v>
      </c>
      <c r="K40" s="52">
        <v>5.766390323638916</v>
      </c>
      <c r="L40" s="52">
        <v>14.976289749145508</v>
      </c>
      <c r="M40" s="52">
        <v>14.976289749145508</v>
      </c>
      <c r="N40" s="52">
        <v>7.536013126373291</v>
      </c>
      <c r="O40" s="52">
        <v>7.536013126373291</v>
      </c>
    </row>
    <row r="41" spans="1:23" x14ac:dyDescent="0.2">
      <c r="A41" s="168" t="s">
        <v>303</v>
      </c>
      <c r="B41" s="184">
        <v>25.89577180061351</v>
      </c>
      <c r="C41" s="75">
        <v>33.273612223513858</v>
      </c>
      <c r="D41" s="75">
        <v>24.633279878933603</v>
      </c>
      <c r="E41" s="75">
        <v>29.760845568651479</v>
      </c>
      <c r="F41" s="75">
        <v>24.786248389230302</v>
      </c>
      <c r="G41" s="75">
        <v>33.654492291246207</v>
      </c>
      <c r="H41" s="12"/>
      <c r="I41" s="168" t="s">
        <v>303</v>
      </c>
      <c r="J41" s="184">
        <v>31.783710606473747</v>
      </c>
      <c r="K41" s="75">
        <v>34.7128192340369</v>
      </c>
      <c r="L41" s="75">
        <v>29.640426310758965</v>
      </c>
      <c r="M41" s="75">
        <v>33.294295315090274</v>
      </c>
      <c r="N41" s="75">
        <v>31.338455014091362</v>
      </c>
      <c r="O41" s="75">
        <v>33.34832457026085</v>
      </c>
    </row>
    <row r="42" spans="1:23" x14ac:dyDescent="0.2">
      <c r="A42" s="165" t="s">
        <v>206</v>
      </c>
      <c r="B42" s="169">
        <v>12.147418975830078</v>
      </c>
      <c r="C42" s="52">
        <v>7.3381170630455017E-2</v>
      </c>
      <c r="D42" s="52">
        <v>29.1192932128906</v>
      </c>
      <c r="E42" s="52">
        <v>0.83571040630340576</v>
      </c>
      <c r="F42" s="52">
        <v>26.192398071289062</v>
      </c>
      <c r="G42" s="52">
        <v>5.6368209421634674E-2</v>
      </c>
      <c r="H42" s="58"/>
      <c r="I42" s="165" t="s">
        <v>315</v>
      </c>
      <c r="J42" s="169">
        <v>3.2982668876647949</v>
      </c>
      <c r="K42" s="52">
        <v>0.43200856447219849</v>
      </c>
      <c r="L42" s="52">
        <v>8.840240478515625</v>
      </c>
      <c r="M42" s="52">
        <v>0.78357839584350586</v>
      </c>
      <c r="N42" s="52">
        <v>2.8668205738067627</v>
      </c>
      <c r="O42" s="52">
        <v>0.75599867105484009</v>
      </c>
    </row>
    <row r="43" spans="1:23" x14ac:dyDescent="0.2">
      <c r="A43" s="47" t="s">
        <v>293</v>
      </c>
      <c r="B43" s="89">
        <v>2.0596327781677246</v>
      </c>
      <c r="C43" s="53">
        <v>7.8265808522701263E-2</v>
      </c>
      <c r="D43" s="53">
        <v>9.7304000854492188</v>
      </c>
      <c r="E43" s="53">
        <v>0.81538558006286621</v>
      </c>
      <c r="F43" s="53">
        <v>2.1757903099060059</v>
      </c>
      <c r="G43" s="53">
        <v>9.4251707196235657E-3</v>
      </c>
      <c r="H43" s="59"/>
      <c r="I43" s="47" t="s">
        <v>293</v>
      </c>
      <c r="J43" s="89">
        <v>0.74645459651947021</v>
      </c>
      <c r="K43" s="53">
        <v>0</v>
      </c>
      <c r="L43" s="53">
        <v>0.74736678600311279</v>
      </c>
      <c r="M43" s="53">
        <v>0.38302713632583618</v>
      </c>
      <c r="N43" s="53">
        <v>1.4577353000640869</v>
      </c>
      <c r="O43" s="53">
        <v>0</v>
      </c>
    </row>
    <row r="44" spans="1:2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3" x14ac:dyDescent="0.2">
      <c r="A45" s="194" t="s">
        <v>6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H45" s="1"/>
      <c r="I45" s="194" t="s">
        <v>6</v>
      </c>
      <c r="J45" s="192" t="s">
        <v>277</v>
      </c>
      <c r="K45" s="193"/>
      <c r="L45" s="192" t="s">
        <v>278</v>
      </c>
      <c r="M45" s="193"/>
      <c r="N45" s="192" t="s">
        <v>279</v>
      </c>
      <c r="O45" s="193"/>
    </row>
    <row r="46" spans="1:23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H46" s="1"/>
      <c r="I46" s="195"/>
      <c r="J46" s="13" t="s">
        <v>228</v>
      </c>
      <c r="K46" s="56" t="s">
        <v>4</v>
      </c>
      <c r="L46" s="13" t="s">
        <v>228</v>
      </c>
      <c r="M46" s="56" t="s">
        <v>4</v>
      </c>
      <c r="N46" s="13" t="s">
        <v>228</v>
      </c>
      <c r="O46" s="56" t="s">
        <v>4</v>
      </c>
    </row>
    <row r="47" spans="1:23" x14ac:dyDescent="0.2">
      <c r="A47" s="46" t="s">
        <v>313</v>
      </c>
      <c r="B47" s="67">
        <v>0.997</v>
      </c>
      <c r="C47" s="54">
        <v>0.997</v>
      </c>
      <c r="D47" s="54">
        <v>0.997</v>
      </c>
      <c r="E47" s="54">
        <v>0.997</v>
      </c>
      <c r="F47" s="54">
        <v>0.997</v>
      </c>
      <c r="G47" s="54">
        <v>0.997</v>
      </c>
      <c r="H47" s="1"/>
      <c r="I47" s="46" t="s">
        <v>313</v>
      </c>
      <c r="J47" s="67">
        <v>0.97899999999999998</v>
      </c>
      <c r="K47" s="54">
        <v>0.97899999999999998</v>
      </c>
      <c r="L47" s="54">
        <v>0.996</v>
      </c>
      <c r="M47" s="54">
        <v>0.996</v>
      </c>
      <c r="N47" s="54">
        <v>0.98899999999999999</v>
      </c>
      <c r="O47" s="54">
        <v>0.98899999999999999</v>
      </c>
    </row>
    <row r="48" spans="1:23" x14ac:dyDescent="0.2">
      <c r="A48" s="36" t="s">
        <v>314</v>
      </c>
      <c r="B48" s="110">
        <v>-3.3140000000000001</v>
      </c>
      <c r="C48" s="110">
        <v>-3.3140000000000001</v>
      </c>
      <c r="D48" s="110">
        <v>-3.3140000000000001</v>
      </c>
      <c r="E48" s="110">
        <v>-3.3140000000000001</v>
      </c>
      <c r="F48" s="110">
        <v>-3.3140000000000001</v>
      </c>
      <c r="G48" s="166">
        <v>-3.3140000000000001</v>
      </c>
      <c r="H48" s="1"/>
      <c r="I48" s="36" t="s">
        <v>314</v>
      </c>
      <c r="J48" s="110">
        <v>-3.4420000000000002</v>
      </c>
      <c r="K48" s="110">
        <v>-3.4420000000000002</v>
      </c>
      <c r="L48" s="110">
        <v>-3.4929999999999999</v>
      </c>
      <c r="M48" s="110">
        <v>-3.4929999999999999</v>
      </c>
      <c r="N48" s="110">
        <v>-3.2290000000000001</v>
      </c>
      <c r="O48" s="166">
        <v>-3.2290000000000001</v>
      </c>
    </row>
    <row r="49" spans="1:15" x14ac:dyDescent="0.2">
      <c r="A49" s="36" t="s">
        <v>301</v>
      </c>
      <c r="B49" s="169">
        <v>32.534946632385257</v>
      </c>
      <c r="C49" s="52">
        <v>32.534946632385257</v>
      </c>
      <c r="D49" s="52">
        <v>32.534946632385257</v>
      </c>
      <c r="E49" s="52">
        <v>32.534946632385257</v>
      </c>
      <c r="F49" s="52">
        <v>32.534946632385257</v>
      </c>
      <c r="G49" s="52">
        <v>32.534946632385257</v>
      </c>
      <c r="H49" s="1"/>
      <c r="I49" s="36" t="s">
        <v>301</v>
      </c>
      <c r="J49" s="169">
        <v>32.601103782653809</v>
      </c>
      <c r="K49" s="52">
        <v>32.601103782653809</v>
      </c>
      <c r="L49" s="52">
        <v>32.671944236755373</v>
      </c>
      <c r="M49" s="52">
        <v>32.671944236755373</v>
      </c>
      <c r="N49" s="52">
        <v>28.608221626281736</v>
      </c>
      <c r="O49" s="52">
        <v>28.608221626281736</v>
      </c>
    </row>
    <row r="50" spans="1:15" x14ac:dyDescent="0.2">
      <c r="A50" s="37" t="s">
        <v>300</v>
      </c>
      <c r="B50" s="170">
        <f>10^(-1/B48)-1</f>
        <v>1.0033191885170112</v>
      </c>
      <c r="C50" s="170">
        <f t="shared" ref="C50:G50" si="12">10^(-1/C48)-1</f>
        <v>1.0033191885170112</v>
      </c>
      <c r="D50" s="170">
        <f t="shared" si="12"/>
        <v>1.0033191885170112</v>
      </c>
      <c r="E50" s="170">
        <f t="shared" si="12"/>
        <v>1.0033191885170112</v>
      </c>
      <c r="F50" s="170">
        <f t="shared" si="12"/>
        <v>1.0033191885170112</v>
      </c>
      <c r="G50" s="171">
        <f t="shared" si="12"/>
        <v>1.0033191885170112</v>
      </c>
      <c r="H50" s="1"/>
      <c r="I50" s="37" t="s">
        <v>300</v>
      </c>
      <c r="J50" s="170">
        <f>10^(-1/J48)-1</f>
        <v>0.9522200209064966</v>
      </c>
      <c r="K50" s="170">
        <f t="shared" ref="K50:O50" si="13">10^(-1/K48)-1</f>
        <v>0.9522200209064966</v>
      </c>
      <c r="L50" s="170">
        <f t="shared" si="13"/>
        <v>0.93324483889413701</v>
      </c>
      <c r="M50" s="170">
        <f t="shared" si="13"/>
        <v>0.93324483889413701</v>
      </c>
      <c r="N50" s="170">
        <f t="shared" si="13"/>
        <v>1.0402970589104128</v>
      </c>
      <c r="O50" s="171">
        <f t="shared" si="13"/>
        <v>1.0402970589104128</v>
      </c>
    </row>
    <row r="51" spans="1:15" x14ac:dyDescent="0.2">
      <c r="A51" s="50" t="s">
        <v>5</v>
      </c>
      <c r="B51" s="53">
        <f t="shared" ref="B51:G51" si="14">B56/B53/1.44</f>
        <v>0.16523548694567441</v>
      </c>
      <c r="C51" s="53">
        <f t="shared" si="14"/>
        <v>1.7750347572800772E-3</v>
      </c>
      <c r="D51" s="53">
        <f t="shared" si="14"/>
        <v>0.16886659207810398</v>
      </c>
      <c r="E51" s="53">
        <f t="shared" si="14"/>
        <v>3.326688085014681E-3</v>
      </c>
      <c r="F51" s="53">
        <f t="shared" si="14"/>
        <v>0.24600294267559827</v>
      </c>
      <c r="G51" s="53">
        <f t="shared" si="14"/>
        <v>2.2219066004815894E-3</v>
      </c>
      <c r="H51" s="1"/>
      <c r="I51" s="50" t="s">
        <v>5</v>
      </c>
      <c r="J51" s="53">
        <f t="shared" ref="J51:O51" si="15">J56/J53/1.44</f>
        <v>3.6030210939605282E-2</v>
      </c>
      <c r="K51" s="53">
        <f t="shared" si="15"/>
        <v>7.9613029332219407E-3</v>
      </c>
      <c r="L51" s="53">
        <f t="shared" si="15"/>
        <v>4.7068158244789111E-2</v>
      </c>
      <c r="M51" s="53">
        <f t="shared" si="15"/>
        <v>6.2382307698698953E-3</v>
      </c>
      <c r="N51" s="53">
        <f t="shared" si="15"/>
        <v>5.4345380178131772E-2</v>
      </c>
      <c r="O51" s="53">
        <f t="shared" si="15"/>
        <v>1.536742720216856E-3</v>
      </c>
    </row>
    <row r="52" spans="1:15" x14ac:dyDescent="0.2">
      <c r="A52" s="66" t="s">
        <v>302</v>
      </c>
      <c r="B52" s="88">
        <v>25.964175868204769</v>
      </c>
      <c r="C52" s="74">
        <v>25.964175868204769</v>
      </c>
      <c r="D52" s="74">
        <v>26.95454309654793</v>
      </c>
      <c r="E52" s="74">
        <v>26.95454309654793</v>
      </c>
      <c r="F52" s="74">
        <v>26.034411596494511</v>
      </c>
      <c r="G52" s="74">
        <v>26.034411596494511</v>
      </c>
      <c r="H52" s="1"/>
      <c r="I52" s="66" t="s">
        <v>302</v>
      </c>
      <c r="J52" s="88">
        <v>26.066799241233287</v>
      </c>
      <c r="K52" s="74">
        <v>26.066799241233287</v>
      </c>
      <c r="L52" s="74">
        <v>26.637135287706521</v>
      </c>
      <c r="M52" s="74">
        <v>26.637135287706521</v>
      </c>
      <c r="N52" s="74">
        <v>22.821201770340338</v>
      </c>
      <c r="O52" s="74">
        <v>22.821201770340338</v>
      </c>
    </row>
    <row r="53" spans="1:15" x14ac:dyDescent="0.2">
      <c r="A53" s="165" t="s">
        <v>209</v>
      </c>
      <c r="B53" s="169">
        <v>96.101699829101562</v>
      </c>
      <c r="C53" s="52">
        <v>96.101699829101562</v>
      </c>
      <c r="D53" s="52">
        <v>48.293380737304688</v>
      </c>
      <c r="E53" s="52">
        <v>48.293380737304688</v>
      </c>
      <c r="F53" s="52">
        <v>91.524513244628906</v>
      </c>
      <c r="G53" s="52">
        <v>91.524513244628906</v>
      </c>
      <c r="H53" s="1"/>
      <c r="I53" s="165" t="s">
        <v>209</v>
      </c>
      <c r="J53" s="169">
        <v>79.141342163085938</v>
      </c>
      <c r="K53" s="52">
        <v>79.141342163085938</v>
      </c>
      <c r="L53" s="52">
        <v>53.417861938476562</v>
      </c>
      <c r="M53" s="52">
        <v>53.417861938476562</v>
      </c>
      <c r="N53" s="52">
        <v>61.972908020019531</v>
      </c>
      <c r="O53" s="52">
        <v>61.972908020019531</v>
      </c>
    </row>
    <row r="54" spans="1:15" x14ac:dyDescent="0.2">
      <c r="A54" s="165" t="s">
        <v>304</v>
      </c>
      <c r="B54" s="169">
        <v>1.0331629514694214</v>
      </c>
      <c r="C54" s="52">
        <v>1.0331629514694214</v>
      </c>
      <c r="D54" s="52">
        <v>0.8320421576499939</v>
      </c>
      <c r="E54" s="52">
        <v>0.8320421576499939</v>
      </c>
      <c r="F54" s="52">
        <v>3.8338446617126465</v>
      </c>
      <c r="G54" s="52">
        <v>3.8338446617126465</v>
      </c>
      <c r="H54" s="1"/>
      <c r="I54" s="165" t="s">
        <v>304</v>
      </c>
      <c r="J54" s="169">
        <v>9.8827280104160309E-2</v>
      </c>
      <c r="K54" s="52">
        <v>9.8827280104160309E-2</v>
      </c>
      <c r="L54" s="52">
        <v>1.5248878002166748</v>
      </c>
      <c r="M54" s="52">
        <v>1.5248878002166748</v>
      </c>
      <c r="N54" s="52">
        <v>5.1085782051086426</v>
      </c>
      <c r="O54" s="52">
        <v>5.1085782051086426</v>
      </c>
    </row>
    <row r="55" spans="1:15" x14ac:dyDescent="0.2">
      <c r="A55" s="168" t="s">
        <v>303</v>
      </c>
      <c r="B55" s="184">
        <v>28.030568151542276</v>
      </c>
      <c r="C55" s="75">
        <v>34.555491030476219</v>
      </c>
      <c r="D55" s="75">
        <v>28.989649847007964</v>
      </c>
      <c r="E55" s="75">
        <v>34.641781755636309</v>
      </c>
      <c r="F55" s="75">
        <v>27.528022136383779</v>
      </c>
      <c r="G55" s="75">
        <v>34.302548999497638</v>
      </c>
      <c r="H55" s="1"/>
      <c r="I55" s="168" t="s">
        <v>303</v>
      </c>
      <c r="J55" s="184">
        <v>30.489668401609244</v>
      </c>
      <c r="K55" s="75">
        <v>32.746528101046508</v>
      </c>
      <c r="L55" s="75">
        <v>30.720138976111425</v>
      </c>
      <c r="M55" s="75">
        <v>33.785825505108036</v>
      </c>
      <c r="N55" s="75">
        <v>26.394009147064832</v>
      </c>
      <c r="O55" s="75">
        <v>31.394314123262106</v>
      </c>
    </row>
    <row r="56" spans="1:15" x14ac:dyDescent="0.2">
      <c r="A56" s="165" t="s">
        <v>315</v>
      </c>
      <c r="B56" s="169">
        <v>22.866352081298828</v>
      </c>
      <c r="C56" s="52">
        <v>0.24564075469970703</v>
      </c>
      <c r="D56" s="52">
        <v>11.743399620056152</v>
      </c>
      <c r="E56" s="52">
        <v>0.23134610056877136</v>
      </c>
      <c r="F56" s="52">
        <v>32.422031402587891</v>
      </c>
      <c r="G56" s="52">
        <v>0.29283684492111206</v>
      </c>
      <c r="H56" s="1"/>
      <c r="I56" s="165" t="s">
        <v>315</v>
      </c>
      <c r="J56" s="169">
        <v>4.1061301231384277</v>
      </c>
      <c r="K56" s="52">
        <v>0.90729820728302002</v>
      </c>
      <c r="L56" s="52">
        <v>3.6205637454986572</v>
      </c>
      <c r="M56" s="52">
        <v>0.47985544800758362</v>
      </c>
      <c r="N56" s="52">
        <v>4.8498353958129883</v>
      </c>
      <c r="O56" s="52">
        <v>0.13714043796062469</v>
      </c>
    </row>
    <row r="57" spans="1:15" x14ac:dyDescent="0.2">
      <c r="A57" s="47" t="s">
        <v>293</v>
      </c>
      <c r="B57" s="89">
        <v>0.74384939670562744</v>
      </c>
      <c r="C57" s="53">
        <v>3.1059013679623604E-2</v>
      </c>
      <c r="D57" s="53">
        <v>2.2928857803344727</v>
      </c>
      <c r="E57" s="53">
        <v>0.11196958273649216</v>
      </c>
      <c r="F57" s="53">
        <v>3.3225674629211426</v>
      </c>
      <c r="G57" s="53">
        <v>0.20568586885929108</v>
      </c>
      <c r="H57" s="1"/>
      <c r="I57" s="47" t="s">
        <v>293</v>
      </c>
      <c r="J57" s="89">
        <v>0.85031837224960327</v>
      </c>
      <c r="K57" s="53">
        <v>0.19049839675426483</v>
      </c>
      <c r="L57" s="53">
        <v>1.3647110462188721</v>
      </c>
      <c r="M57" s="53">
        <v>0.52582633495330811</v>
      </c>
      <c r="N57" s="53">
        <v>0.49285042285919189</v>
      </c>
      <c r="O57" s="53">
        <v>0.13559211790561676</v>
      </c>
    </row>
    <row r="58" spans="1:15" x14ac:dyDescent="0.2">
      <c r="A58" s="1"/>
      <c r="B58" s="1"/>
      <c r="C58" s="1"/>
      <c r="D58" s="1"/>
      <c r="E58" s="1"/>
      <c r="F58" s="1"/>
      <c r="G58" s="1"/>
      <c r="H58" s="59"/>
      <c r="I58" s="1"/>
      <c r="J58" s="1"/>
      <c r="K58" s="1"/>
      <c r="L58" s="1"/>
      <c r="M58" s="1"/>
      <c r="N58" s="1"/>
      <c r="O58" s="1"/>
    </row>
    <row r="59" spans="1:15" x14ac:dyDescent="0.2">
      <c r="A59" s="194" t="s">
        <v>85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  <c r="H59" s="71"/>
      <c r="I59" s="194" t="s">
        <v>85</v>
      </c>
      <c r="J59" s="192" t="s">
        <v>277</v>
      </c>
      <c r="K59" s="193"/>
      <c r="L59" s="192" t="s">
        <v>278</v>
      </c>
      <c r="M59" s="193"/>
      <c r="N59" s="192" t="s">
        <v>279</v>
      </c>
      <c r="O59" s="193"/>
    </row>
    <row r="60" spans="1:15" x14ac:dyDescent="0.2">
      <c r="A60" s="195"/>
      <c r="B60" s="13" t="s">
        <v>228</v>
      </c>
      <c r="C60" s="56" t="s">
        <v>4</v>
      </c>
      <c r="D60" s="13" t="s">
        <v>228</v>
      </c>
      <c r="E60" s="56" t="s">
        <v>4</v>
      </c>
      <c r="F60" s="13" t="s">
        <v>228</v>
      </c>
      <c r="G60" s="56" t="s">
        <v>4</v>
      </c>
      <c r="H60" s="61"/>
      <c r="I60" s="195"/>
      <c r="J60" s="13" t="s">
        <v>228</v>
      </c>
      <c r="K60" s="56" t="s">
        <v>4</v>
      </c>
      <c r="L60" s="13" t="s">
        <v>228</v>
      </c>
      <c r="M60" s="56" t="s">
        <v>4</v>
      </c>
      <c r="N60" s="13" t="s">
        <v>228</v>
      </c>
      <c r="O60" s="56" t="s">
        <v>4</v>
      </c>
    </row>
    <row r="61" spans="1:15" x14ac:dyDescent="0.2">
      <c r="A61" s="46" t="s">
        <v>205</v>
      </c>
      <c r="B61" s="67">
        <v>0.999</v>
      </c>
      <c r="C61" s="54">
        <v>0.999</v>
      </c>
      <c r="D61" s="54">
        <v>0.999</v>
      </c>
      <c r="E61" s="54">
        <v>0.999</v>
      </c>
      <c r="F61" s="54">
        <v>0.999</v>
      </c>
      <c r="G61" s="54">
        <v>0.999</v>
      </c>
      <c r="H61" s="1"/>
      <c r="I61" s="46" t="s">
        <v>313</v>
      </c>
      <c r="J61" s="67">
        <v>0.997</v>
      </c>
      <c r="K61" s="54">
        <v>0.997</v>
      </c>
      <c r="L61" s="54">
        <v>0.997</v>
      </c>
      <c r="M61" s="54">
        <v>0.997</v>
      </c>
      <c r="N61" s="54">
        <v>0.996</v>
      </c>
      <c r="O61" s="54">
        <v>0.996</v>
      </c>
    </row>
    <row r="62" spans="1:15" x14ac:dyDescent="0.2">
      <c r="A62" s="36" t="s">
        <v>204</v>
      </c>
      <c r="B62" s="110">
        <v>-3.4209999999999998</v>
      </c>
      <c r="C62" s="110">
        <v>-3.4209999999999998</v>
      </c>
      <c r="D62" s="110">
        <v>-3.4209999999999998</v>
      </c>
      <c r="E62" s="110">
        <v>-3.4209999999999998</v>
      </c>
      <c r="F62" s="110">
        <v>-3.4209999999999998</v>
      </c>
      <c r="G62" s="166">
        <v>-3.4209999999999998</v>
      </c>
      <c r="H62" s="1"/>
      <c r="I62" s="36" t="s">
        <v>314</v>
      </c>
      <c r="J62" s="110">
        <v>-3.4489999999999998</v>
      </c>
      <c r="K62" s="110">
        <v>-3.4489999999999998</v>
      </c>
      <c r="L62" s="110">
        <v>-3.4489999999999998</v>
      </c>
      <c r="M62" s="110">
        <v>-3.4489999999999998</v>
      </c>
      <c r="N62" s="110">
        <v>-3.2570000000000001</v>
      </c>
      <c r="O62" s="166">
        <v>-3.2570000000000001</v>
      </c>
    </row>
    <row r="63" spans="1:15" x14ac:dyDescent="0.2">
      <c r="A63" s="36" t="s">
        <v>301</v>
      </c>
      <c r="B63" s="169">
        <v>29.545088450113933</v>
      </c>
      <c r="C63" s="52">
        <v>29.545088450113933</v>
      </c>
      <c r="D63" s="52">
        <v>29.545088450113933</v>
      </c>
      <c r="E63" s="52">
        <v>29.545088450113933</v>
      </c>
      <c r="F63" s="52">
        <v>29.545088450113933</v>
      </c>
      <c r="G63" s="52">
        <v>29.545088450113933</v>
      </c>
      <c r="H63" s="1"/>
      <c r="I63" s="36" t="s">
        <v>301</v>
      </c>
      <c r="J63" s="169">
        <v>33.0675085067749</v>
      </c>
      <c r="K63" s="52">
        <v>33.0675085067749</v>
      </c>
      <c r="L63" s="52">
        <v>33.0675085067749</v>
      </c>
      <c r="M63" s="52">
        <v>33.0675085067749</v>
      </c>
      <c r="N63" s="52">
        <v>31.460404777526854</v>
      </c>
      <c r="O63" s="52">
        <v>31.460404777526854</v>
      </c>
    </row>
    <row r="64" spans="1:15" x14ac:dyDescent="0.2">
      <c r="A64" s="37" t="s">
        <v>300</v>
      </c>
      <c r="B64" s="170">
        <f t="shared" ref="B64:E64" si="16">10^(-1/B62)-1</f>
        <v>0.96025328092439666</v>
      </c>
      <c r="C64" s="170">
        <f t="shared" si="16"/>
        <v>0.96025328092439666</v>
      </c>
      <c r="D64" s="170">
        <f t="shared" si="16"/>
        <v>0.96025328092439666</v>
      </c>
      <c r="E64" s="170">
        <f t="shared" si="16"/>
        <v>0.96025328092439666</v>
      </c>
      <c r="F64" s="170">
        <f t="shared" ref="F64:G64" si="17">10^(-1/F62)-1</f>
        <v>0.96025328092439666</v>
      </c>
      <c r="G64" s="171">
        <f t="shared" si="17"/>
        <v>0.96025328092439666</v>
      </c>
      <c r="H64" s="1"/>
      <c r="I64" s="37" t="s">
        <v>300</v>
      </c>
      <c r="J64" s="170">
        <f t="shared" ref="J64:O64" si="18">10^(-1/J62)-1</f>
        <v>0.94957125462487291</v>
      </c>
      <c r="K64" s="170">
        <f t="shared" si="18"/>
        <v>0.94957125462487291</v>
      </c>
      <c r="L64" s="170">
        <f t="shared" si="18"/>
        <v>0.94957125462487291</v>
      </c>
      <c r="M64" s="170">
        <f t="shared" si="18"/>
        <v>0.94957125462487291</v>
      </c>
      <c r="N64" s="170">
        <f t="shared" si="18"/>
        <v>1.0278275082680572</v>
      </c>
      <c r="O64" s="171">
        <f t="shared" si="18"/>
        <v>1.0278275082680572</v>
      </c>
    </row>
    <row r="65" spans="1:15" x14ac:dyDescent="0.2">
      <c r="A65" s="50" t="s">
        <v>5</v>
      </c>
      <c r="B65" s="53">
        <f t="shared" ref="B65:G65" si="19">B70/B67/1.44</f>
        <v>0.24156603367275176</v>
      </c>
      <c r="C65" s="53">
        <f t="shared" si="19"/>
        <v>1.1290515611521526E-3</v>
      </c>
      <c r="D65" s="53">
        <f t="shared" si="19"/>
        <v>0.24276340170642721</v>
      </c>
      <c r="E65" s="53">
        <f t="shared" si="19"/>
        <v>1.1761716182776003E-3</v>
      </c>
      <c r="F65" s="53">
        <f t="shared" si="19"/>
        <v>0.21159213954109526</v>
      </c>
      <c r="G65" s="53">
        <f t="shared" si="19"/>
        <v>5.0493184058240572E-3</v>
      </c>
      <c r="H65" s="1"/>
      <c r="I65" s="50" t="s">
        <v>5</v>
      </c>
      <c r="J65" s="53">
        <f t="shared" ref="J65:O65" si="20">J70/J67/1.44</f>
        <v>2.52900141808656E-2</v>
      </c>
      <c r="K65" s="53">
        <f t="shared" si="20"/>
        <v>5.0229635302076218E-3</v>
      </c>
      <c r="L65" s="53">
        <f t="shared" si="20"/>
        <v>3.597283031883277E-2</v>
      </c>
      <c r="M65" s="53">
        <f t="shared" si="20"/>
        <v>0</v>
      </c>
      <c r="N65" s="53">
        <f t="shared" si="20"/>
        <v>2.8768927996270035E-2</v>
      </c>
      <c r="O65" s="53">
        <f t="shared" si="20"/>
        <v>6.6334273452114826E-3</v>
      </c>
    </row>
    <row r="66" spans="1:15" x14ac:dyDescent="0.2">
      <c r="A66" s="66" t="s">
        <v>302</v>
      </c>
      <c r="B66" s="88">
        <v>23.783901388622066</v>
      </c>
      <c r="C66" s="74">
        <v>23.783901388622066</v>
      </c>
      <c r="D66" s="74">
        <v>23.718505222445522</v>
      </c>
      <c r="E66" s="74">
        <v>23.718505222445522</v>
      </c>
      <c r="F66" s="74">
        <v>23.61754853507329</v>
      </c>
      <c r="G66" s="74">
        <v>23.61754853507329</v>
      </c>
      <c r="H66" s="1"/>
      <c r="I66" s="66" t="s">
        <v>302</v>
      </c>
      <c r="J66" s="88">
        <v>27.126268911347314</v>
      </c>
      <c r="K66" s="74">
        <v>27.126268911347314</v>
      </c>
      <c r="L66" s="74">
        <v>27.609804620250113</v>
      </c>
      <c r="M66" s="74">
        <v>27.609804620250113</v>
      </c>
      <c r="N66" s="74">
        <v>25.474516721365909</v>
      </c>
      <c r="O66" s="74">
        <v>25.474516721365909</v>
      </c>
    </row>
    <row r="67" spans="1:15" x14ac:dyDescent="0.2">
      <c r="A67" s="165" t="s">
        <v>209</v>
      </c>
      <c r="B67" s="169">
        <v>48.313133239746094</v>
      </c>
      <c r="C67" s="52">
        <v>48.313133239746094</v>
      </c>
      <c r="D67" s="52">
        <v>50.487201690673828</v>
      </c>
      <c r="E67" s="52">
        <v>50.487201690673828</v>
      </c>
      <c r="F67" s="52">
        <v>54.037117004394531</v>
      </c>
      <c r="G67" s="52">
        <v>54.037117004394531</v>
      </c>
      <c r="H67" s="1"/>
      <c r="I67" s="165" t="s">
        <v>209</v>
      </c>
      <c r="J67" s="169">
        <v>52.795600891113281</v>
      </c>
      <c r="K67" s="52">
        <v>52.795600891113281</v>
      </c>
      <c r="L67" s="52">
        <v>38.229782104492188</v>
      </c>
      <c r="M67" s="52">
        <v>38.229782104492188</v>
      </c>
      <c r="N67" s="52">
        <v>68.841964721679688</v>
      </c>
      <c r="O67" s="52">
        <v>68.841964721679688</v>
      </c>
    </row>
    <row r="68" spans="1:15" x14ac:dyDescent="0.2">
      <c r="A68" s="165" t="s">
        <v>304</v>
      </c>
      <c r="B68" s="169">
        <v>7.2940349578857422E-2</v>
      </c>
      <c r="C68" s="52">
        <v>7.2940349578857422E-2</v>
      </c>
      <c r="D68" s="52">
        <v>1.4305921792984009</v>
      </c>
      <c r="E68" s="52">
        <v>1.4305921792984009</v>
      </c>
      <c r="F68" s="52">
        <v>5.014441967010498</v>
      </c>
      <c r="G68" s="52">
        <v>5.014441967010498</v>
      </c>
      <c r="H68" s="1"/>
      <c r="I68" s="165" t="s">
        <v>304</v>
      </c>
      <c r="J68" s="169">
        <v>8.4408416748046875</v>
      </c>
      <c r="K68" s="52">
        <v>8.4408416748046875</v>
      </c>
      <c r="L68" s="52">
        <v>6.4393882751464844</v>
      </c>
      <c r="M68" s="52">
        <v>6.4393882751464844</v>
      </c>
      <c r="N68" s="52">
        <v>0.35981675982475281</v>
      </c>
      <c r="O68" s="52">
        <v>0.35981675982475281</v>
      </c>
    </row>
    <row r="69" spans="1:15" x14ac:dyDescent="0.2">
      <c r="A69" s="168" t="s">
        <v>303</v>
      </c>
      <c r="B69" s="184">
        <v>25.352777596734487</v>
      </c>
      <c r="C69" s="75">
        <v>33.324809476856522</v>
      </c>
      <c r="D69" s="75">
        <v>25.280035360578857</v>
      </c>
      <c r="E69" s="75">
        <v>33.198666887998009</v>
      </c>
      <c r="F69" s="75">
        <v>25.383256557448149</v>
      </c>
      <c r="G69" s="75">
        <v>30.933031185153425</v>
      </c>
      <c r="H69" s="12"/>
      <c r="I69" s="168" t="s">
        <v>303</v>
      </c>
      <c r="J69" s="184">
        <v>32.088305323794764</v>
      </c>
      <c r="K69" s="75">
        <v>34.50946555013757</v>
      </c>
      <c r="L69" s="75">
        <v>32.044055957988114</v>
      </c>
      <c r="M69" s="75"/>
      <c r="N69" s="75">
        <v>29.978015661228348</v>
      </c>
      <c r="O69" s="75">
        <v>32.0533294943437</v>
      </c>
    </row>
    <row r="70" spans="1:15" x14ac:dyDescent="0.2">
      <c r="A70" s="165" t="s">
        <v>206</v>
      </c>
      <c r="B70" s="169">
        <v>16.80596923828125</v>
      </c>
      <c r="C70" s="52">
        <v>7.854914665222168E-2</v>
      </c>
      <c r="D70" s="52">
        <v>17.649280548095703</v>
      </c>
      <c r="E70" s="52">
        <v>8.5509523749351501E-2</v>
      </c>
      <c r="F70" s="52">
        <v>16.464714050292969</v>
      </c>
      <c r="G70" s="52">
        <v>0.39290487766265869</v>
      </c>
      <c r="H70" s="58"/>
      <c r="I70" s="165" t="s">
        <v>315</v>
      </c>
      <c r="J70" s="169">
        <v>1.9226901531219482</v>
      </c>
      <c r="K70" s="52">
        <v>0.38187414407730103</v>
      </c>
      <c r="L70" s="52">
        <v>1.9803361892700195</v>
      </c>
      <c r="M70" s="52">
        <v>0</v>
      </c>
      <c r="N70" s="52">
        <v>2.8519337177276611</v>
      </c>
      <c r="O70" s="52">
        <v>0.65758776664733887</v>
      </c>
    </row>
    <row r="71" spans="1:15" x14ac:dyDescent="0.2">
      <c r="A71" s="47" t="s">
        <v>293</v>
      </c>
      <c r="B71" s="89">
        <v>3.533463716506958</v>
      </c>
      <c r="C71" s="53">
        <v>7.0686206221580505E-2</v>
      </c>
      <c r="D71" s="53">
        <v>1.0532841682434082</v>
      </c>
      <c r="E71" s="53">
        <v>6.6997525282204151E-3</v>
      </c>
      <c r="F71" s="53">
        <v>2.5549702644348145</v>
      </c>
      <c r="G71" s="53">
        <v>0.15244033932685852</v>
      </c>
      <c r="H71" s="59"/>
      <c r="I71" s="47" t="s">
        <v>293</v>
      </c>
      <c r="J71" s="89">
        <v>0.29936930537223816</v>
      </c>
      <c r="K71" s="53">
        <v>0</v>
      </c>
      <c r="L71" s="53">
        <v>0.70967155694961548</v>
      </c>
      <c r="M71" s="53">
        <v>0</v>
      </c>
      <c r="N71" s="53">
        <v>0.83391386270523071</v>
      </c>
      <c r="O71" s="53">
        <v>0.10033567249774933</v>
      </c>
    </row>
    <row r="72" spans="1:15" x14ac:dyDescent="0.2">
      <c r="A72" s="187"/>
      <c r="B72" s="187"/>
      <c r="C72" s="187"/>
      <c r="D72" s="187"/>
      <c r="E72" s="187"/>
      <c r="F72" s="187"/>
      <c r="G72" s="187"/>
      <c r="H72" s="59"/>
      <c r="I72" s="1"/>
      <c r="J72" s="1"/>
      <c r="K72" s="1"/>
      <c r="L72" s="1"/>
      <c r="M72" s="1"/>
      <c r="N72" s="1"/>
      <c r="O72" s="1"/>
    </row>
    <row r="73" spans="1:15" x14ac:dyDescent="0.2">
      <c r="A73" s="194" t="s">
        <v>104</v>
      </c>
      <c r="B73" s="192" t="s">
        <v>277</v>
      </c>
      <c r="C73" s="193"/>
      <c r="D73" s="192" t="s">
        <v>278</v>
      </c>
      <c r="E73" s="193"/>
      <c r="F73" s="192" t="s">
        <v>279</v>
      </c>
      <c r="G73" s="193"/>
      <c r="H73" s="71"/>
      <c r="I73" s="194" t="s">
        <v>104</v>
      </c>
      <c r="J73" s="192" t="s">
        <v>277</v>
      </c>
      <c r="K73" s="193"/>
      <c r="L73" s="192" t="s">
        <v>278</v>
      </c>
      <c r="M73" s="193"/>
      <c r="N73" s="192" t="s">
        <v>279</v>
      </c>
      <c r="O73" s="193"/>
    </row>
    <row r="74" spans="1:15" x14ac:dyDescent="0.2">
      <c r="A74" s="195"/>
      <c r="B74" s="13" t="s">
        <v>228</v>
      </c>
      <c r="C74" s="56" t="s">
        <v>4</v>
      </c>
      <c r="D74" s="13" t="s">
        <v>228</v>
      </c>
      <c r="E74" s="56" t="s">
        <v>4</v>
      </c>
      <c r="F74" s="13" t="s">
        <v>228</v>
      </c>
      <c r="G74" s="56" t="s">
        <v>4</v>
      </c>
      <c r="H74" s="61"/>
      <c r="I74" s="195"/>
      <c r="J74" s="13" t="s">
        <v>228</v>
      </c>
      <c r="K74" s="56" t="s">
        <v>4</v>
      </c>
      <c r="L74" s="13" t="s">
        <v>228</v>
      </c>
      <c r="M74" s="56" t="s">
        <v>4</v>
      </c>
      <c r="N74" s="13" t="s">
        <v>228</v>
      </c>
      <c r="O74" s="56" t="s">
        <v>4</v>
      </c>
    </row>
    <row r="75" spans="1:15" x14ac:dyDescent="0.2">
      <c r="A75" s="46" t="s">
        <v>205</v>
      </c>
      <c r="B75" s="67">
        <v>0.996</v>
      </c>
      <c r="C75" s="54">
        <v>0.996</v>
      </c>
      <c r="D75" s="54">
        <v>0.996</v>
      </c>
      <c r="E75" s="54">
        <v>0.996</v>
      </c>
      <c r="F75" s="54">
        <v>0.996</v>
      </c>
      <c r="G75" s="54">
        <v>0</v>
      </c>
      <c r="H75" s="1"/>
      <c r="I75" s="46" t="s">
        <v>313</v>
      </c>
      <c r="J75" s="67">
        <v>0.99</v>
      </c>
      <c r="K75" s="54">
        <v>0.99</v>
      </c>
      <c r="L75" s="54">
        <v>0.99</v>
      </c>
      <c r="M75" s="54">
        <v>0.99</v>
      </c>
      <c r="N75" s="54">
        <v>0.99</v>
      </c>
      <c r="O75" s="54">
        <v>0.99</v>
      </c>
    </row>
    <row r="76" spans="1:15" x14ac:dyDescent="0.2">
      <c r="A76" s="36" t="s">
        <v>204</v>
      </c>
      <c r="B76" s="110">
        <v>-3.3250000000000002</v>
      </c>
      <c r="C76" s="110">
        <v>-3.3250000000000002</v>
      </c>
      <c r="D76" s="110">
        <v>-3.3250000000000002</v>
      </c>
      <c r="E76" s="110">
        <v>-3.3250000000000002</v>
      </c>
      <c r="F76" s="110">
        <v>-3.3250000000000002</v>
      </c>
      <c r="G76" s="166">
        <v>-3.3250000000000002</v>
      </c>
      <c r="H76" s="1"/>
      <c r="I76" s="36" t="s">
        <v>314</v>
      </c>
      <c r="J76" s="110">
        <v>-3.1829999999999998</v>
      </c>
      <c r="K76" s="110">
        <v>-3.1829999999999998</v>
      </c>
      <c r="L76" s="110">
        <v>-3.1829999999999998</v>
      </c>
      <c r="M76" s="110">
        <v>-3.1829999999999998</v>
      </c>
      <c r="N76" s="110">
        <v>-3.1829999999999998</v>
      </c>
      <c r="O76" s="166">
        <v>-3.1829999999999998</v>
      </c>
    </row>
    <row r="77" spans="1:15" x14ac:dyDescent="0.2">
      <c r="A77" s="36" t="s">
        <v>301</v>
      </c>
      <c r="B77" s="169">
        <v>29.501681137084958</v>
      </c>
      <c r="C77" s="52">
        <v>29.501681137084958</v>
      </c>
      <c r="D77" s="52">
        <v>29.501681137084958</v>
      </c>
      <c r="E77" s="52">
        <v>29.501681137084958</v>
      </c>
      <c r="F77" s="52">
        <v>29.501681137084958</v>
      </c>
      <c r="G77" s="52">
        <v>29.501681137084958</v>
      </c>
      <c r="H77" s="1"/>
      <c r="I77" s="36" t="s">
        <v>301</v>
      </c>
      <c r="J77" s="169">
        <v>32.40010929107666</v>
      </c>
      <c r="K77" s="52">
        <v>32.40010929107666</v>
      </c>
      <c r="L77" s="52">
        <v>32.40010929107666</v>
      </c>
      <c r="M77" s="52">
        <v>32.40010929107666</v>
      </c>
      <c r="N77" s="52">
        <v>32.40010929107666</v>
      </c>
      <c r="O77" s="52">
        <v>32.40010929107666</v>
      </c>
    </row>
    <row r="78" spans="1:15" x14ac:dyDescent="0.2">
      <c r="A78" s="37" t="s">
        <v>300</v>
      </c>
      <c r="B78" s="170">
        <f t="shared" ref="B78:G78" si="21">10^(-1/B76)-1</f>
        <v>0.99871963865725077</v>
      </c>
      <c r="C78" s="170">
        <f t="shared" si="21"/>
        <v>0.99871963865725077</v>
      </c>
      <c r="D78" s="170">
        <f t="shared" si="21"/>
        <v>0.99871963865725077</v>
      </c>
      <c r="E78" s="170">
        <f t="shared" si="21"/>
        <v>0.99871963865725077</v>
      </c>
      <c r="F78" s="170">
        <f t="shared" si="21"/>
        <v>0.99871963865725077</v>
      </c>
      <c r="G78" s="171">
        <f t="shared" si="21"/>
        <v>0.99871963865725077</v>
      </c>
      <c r="H78" s="1"/>
      <c r="I78" s="37" t="s">
        <v>300</v>
      </c>
      <c r="J78" s="170">
        <f t="shared" ref="J78:O78" si="22">10^(-1/J76)-1</f>
        <v>1.06143204526568</v>
      </c>
      <c r="K78" s="170">
        <f t="shared" si="22"/>
        <v>1.06143204526568</v>
      </c>
      <c r="L78" s="170">
        <f t="shared" si="22"/>
        <v>1.06143204526568</v>
      </c>
      <c r="M78" s="170">
        <f t="shared" si="22"/>
        <v>1.06143204526568</v>
      </c>
      <c r="N78" s="170">
        <f t="shared" si="22"/>
        <v>1.06143204526568</v>
      </c>
      <c r="O78" s="171">
        <f t="shared" si="22"/>
        <v>1.06143204526568</v>
      </c>
    </row>
    <row r="79" spans="1:15" x14ac:dyDescent="0.2">
      <c r="A79" s="50" t="s">
        <v>5</v>
      </c>
      <c r="B79" s="53">
        <f t="shared" ref="B79:G79" si="23">B84/B81/1.44</f>
        <v>0.14698078166359246</v>
      </c>
      <c r="C79" s="53">
        <f t="shared" si="23"/>
        <v>1.1842167758453653E-3</v>
      </c>
      <c r="D79" s="53">
        <f t="shared" si="23"/>
        <v>0.2237029862324697</v>
      </c>
      <c r="E79" s="53">
        <f t="shared" si="23"/>
        <v>3.6696179910800375E-3</v>
      </c>
      <c r="F79" s="53">
        <f t="shared" si="23"/>
        <v>0.26667133980095653</v>
      </c>
      <c r="G79" s="53">
        <f t="shared" si="23"/>
        <v>3.2049865831983958E-3</v>
      </c>
      <c r="H79" s="1"/>
      <c r="I79" s="50" t="s">
        <v>5</v>
      </c>
      <c r="J79" s="53">
        <f t="shared" ref="J79:O79" si="24">J84/J81/1.44</f>
        <v>2.509420097512435E-2</v>
      </c>
      <c r="K79" s="53">
        <f t="shared" si="24"/>
        <v>3.53981843329476E-3</v>
      </c>
      <c r="L79" s="53">
        <f t="shared" si="24"/>
        <v>2.9413706265546818E-2</v>
      </c>
      <c r="M79" s="53">
        <f t="shared" si="24"/>
        <v>7.1335235935849539E-3</v>
      </c>
      <c r="N79" s="53">
        <f t="shared" si="24"/>
        <v>4.4847394835834581E-2</v>
      </c>
      <c r="O79" s="53">
        <f t="shared" si="24"/>
        <v>1.1394992656150984E-2</v>
      </c>
    </row>
    <row r="80" spans="1:15" x14ac:dyDescent="0.2">
      <c r="A80" s="66" t="s">
        <v>302</v>
      </c>
      <c r="B80" s="88">
        <v>24.00307883914952</v>
      </c>
      <c r="C80" s="74">
        <v>24.00307883914952</v>
      </c>
      <c r="D80" s="74">
        <v>23.973436883818433</v>
      </c>
      <c r="E80" s="74">
        <v>23.973436883818433</v>
      </c>
      <c r="F80" s="74">
        <v>24.062389331907998</v>
      </c>
      <c r="G80" s="74">
        <v>24.062389331907998</v>
      </c>
      <c r="H80" s="1"/>
      <c r="I80" s="66" t="s">
        <v>302</v>
      </c>
      <c r="J80" s="88">
        <v>26.760230323187287</v>
      </c>
      <c r="K80" s="74">
        <v>26.760230323187287</v>
      </c>
      <c r="L80" s="74">
        <v>26.492664265717959</v>
      </c>
      <c r="M80" s="74">
        <v>26.492664265717959</v>
      </c>
      <c r="N80" s="74">
        <v>25.993519775131023</v>
      </c>
      <c r="O80" s="74">
        <v>25.993519775131023</v>
      </c>
    </row>
    <row r="81" spans="1:15" x14ac:dyDescent="0.2">
      <c r="A81" s="165" t="s">
        <v>209</v>
      </c>
      <c r="B81" s="169">
        <v>45.052093505859375</v>
      </c>
      <c r="C81" s="52">
        <v>45.052093505859375</v>
      </c>
      <c r="D81" s="52">
        <v>45.986446380615234</v>
      </c>
      <c r="E81" s="52">
        <v>45.986446380615234</v>
      </c>
      <c r="F81" s="52">
        <v>43.239158630371094</v>
      </c>
      <c r="G81" s="52">
        <v>43.239158630371094</v>
      </c>
      <c r="H81" s="1"/>
      <c r="I81" s="165" t="s">
        <v>209</v>
      </c>
      <c r="J81" s="169">
        <v>59.139175415039062</v>
      </c>
      <c r="K81" s="52">
        <v>59.139175415039062</v>
      </c>
      <c r="L81" s="52">
        <v>71.768890380859375</v>
      </c>
      <c r="M81" s="52">
        <v>71.768890380859375</v>
      </c>
      <c r="N81" s="52">
        <v>102.97978210449219</v>
      </c>
      <c r="O81" s="52">
        <v>102.97978210449219</v>
      </c>
    </row>
    <row r="82" spans="1:15" x14ac:dyDescent="0.2">
      <c r="A82" s="165" t="s">
        <v>304</v>
      </c>
      <c r="B82" s="169">
        <v>7.1375398635864258</v>
      </c>
      <c r="C82" s="52">
        <v>7.1375398635864258</v>
      </c>
      <c r="D82" s="52">
        <v>2.0224983692169189</v>
      </c>
      <c r="E82" s="52">
        <v>2.0224983692169189</v>
      </c>
      <c r="F82" s="52">
        <v>1.7219274044036865</v>
      </c>
      <c r="G82" s="52">
        <v>1.7219274044036865</v>
      </c>
      <c r="H82" s="1"/>
      <c r="I82" s="165" t="s">
        <v>304</v>
      </c>
      <c r="J82" s="169">
        <v>0.40726399421691895</v>
      </c>
      <c r="K82" s="52">
        <v>0.40726399421691895</v>
      </c>
      <c r="L82" s="52">
        <v>0.47650620341300964</v>
      </c>
      <c r="M82" s="52">
        <v>0.47650620341300964</v>
      </c>
      <c r="N82" s="52">
        <v>7.5018801689147949</v>
      </c>
      <c r="O82" s="52">
        <v>7.5018801689147949</v>
      </c>
    </row>
    <row r="83" spans="1:15" x14ac:dyDescent="0.2">
      <c r="A83" s="168" t="s">
        <v>303</v>
      </c>
      <c r="B83" s="184">
        <v>26.245382215250814</v>
      </c>
      <c r="C83" s="75">
        <v>33.207364782709462</v>
      </c>
      <c r="D83" s="75">
        <v>25.60922292386908</v>
      </c>
      <c r="E83" s="75">
        <v>31.544517250238314</v>
      </c>
      <c r="F83" s="75">
        <v>25.44446270557463</v>
      </c>
      <c r="G83" s="75">
        <v>31.82896187814524</v>
      </c>
      <c r="H83" s="12"/>
      <c r="I83" s="168" t="s">
        <v>303</v>
      </c>
      <c r="J83" s="184">
        <v>31.350320468216719</v>
      </c>
      <c r="K83" s="75">
        <v>34.057756030889784</v>
      </c>
      <c r="L83" s="75">
        <v>30.863202595609746</v>
      </c>
      <c r="M83" s="75">
        <v>32.821529496787392</v>
      </c>
      <c r="N83" s="75">
        <v>29.780972391055236</v>
      </c>
      <c r="O83" s="75">
        <v>31.674931142844319</v>
      </c>
    </row>
    <row r="84" spans="1:15" x14ac:dyDescent="0.2">
      <c r="A84" s="165" t="s">
        <v>206</v>
      </c>
      <c r="B84" s="169">
        <v>9.5353803634643555</v>
      </c>
      <c r="C84" s="52">
        <v>7.6826080679893494E-2</v>
      </c>
      <c r="D84" s="52">
        <v>14.813719749450684</v>
      </c>
      <c r="E84" s="52">
        <v>0.24300387501716614</v>
      </c>
      <c r="F84" s="52">
        <v>16.604127883911101</v>
      </c>
      <c r="G84" s="52">
        <v>0.19955652952194214</v>
      </c>
      <c r="H84" s="58"/>
      <c r="I84" s="165" t="s">
        <v>315</v>
      </c>
      <c r="J84" s="169">
        <v>2.1370325088500977</v>
      </c>
      <c r="K84" s="52">
        <v>0.3014523983001709</v>
      </c>
      <c r="L84" s="52">
        <v>3.0398242473602295</v>
      </c>
      <c r="M84" s="52">
        <v>0.73722970485687256</v>
      </c>
      <c r="N84" s="52">
        <v>6.6504599253336583</v>
      </c>
      <c r="O84" s="52">
        <v>1.6897735595703125</v>
      </c>
    </row>
    <row r="85" spans="1:15" x14ac:dyDescent="0.2">
      <c r="A85" s="47" t="s">
        <v>293</v>
      </c>
      <c r="B85" s="89">
        <v>1.8286890983581543</v>
      </c>
      <c r="C85" s="53">
        <v>0</v>
      </c>
      <c r="D85" s="53">
        <v>4.3627114295959473</v>
      </c>
      <c r="E85" s="53">
        <v>0.1042155846953392</v>
      </c>
      <c r="F85" s="53">
        <v>2.0303046703338623</v>
      </c>
      <c r="G85" s="53">
        <v>6.0806017369031906E-2</v>
      </c>
      <c r="H85" s="59"/>
      <c r="I85" s="47" t="s">
        <v>293</v>
      </c>
      <c r="J85" s="89">
        <v>0.88293778896331787</v>
      </c>
      <c r="K85" s="53">
        <v>0.23417255282402039</v>
      </c>
      <c r="L85" s="53">
        <v>1.0456480979919434</v>
      </c>
      <c r="M85" s="53">
        <v>0.48119759559631348</v>
      </c>
      <c r="N85" s="53">
        <v>0.69133239984512329</v>
      </c>
      <c r="O85" s="53">
        <v>0.55708622932434082</v>
      </c>
    </row>
    <row r="86" spans="1: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">
      <c r="A87" s="190" t="s">
        <v>285</v>
      </c>
      <c r="B87" s="192" t="s">
        <v>10</v>
      </c>
      <c r="C87" s="193"/>
      <c r="D87" s="192" t="s">
        <v>11</v>
      </c>
      <c r="E87" s="193"/>
      <c r="F87" s="1"/>
      <c r="G87" s="1"/>
      <c r="H87" s="1"/>
      <c r="I87" s="190" t="s">
        <v>286</v>
      </c>
      <c r="J87" s="192" t="s">
        <v>10</v>
      </c>
      <c r="K87" s="193"/>
      <c r="L87" s="192" t="s">
        <v>11</v>
      </c>
      <c r="M87" s="193"/>
      <c r="N87" s="1"/>
      <c r="O87" s="1"/>
    </row>
    <row r="88" spans="1:15" x14ac:dyDescent="0.2">
      <c r="A88" s="191"/>
      <c r="B88" s="13" t="s">
        <v>3</v>
      </c>
      <c r="C88" s="56" t="s">
        <v>4</v>
      </c>
      <c r="D88" s="25" t="s">
        <v>3</v>
      </c>
      <c r="E88" s="56" t="s">
        <v>4</v>
      </c>
      <c r="F88" s="1"/>
      <c r="G88" s="1"/>
      <c r="H88" s="1"/>
      <c r="I88" s="191"/>
      <c r="J88" s="13" t="s">
        <v>3</v>
      </c>
      <c r="K88" s="56" t="s">
        <v>4</v>
      </c>
      <c r="L88" s="25" t="s">
        <v>3</v>
      </c>
      <c r="M88" s="56" t="s">
        <v>4</v>
      </c>
      <c r="N88" s="1"/>
      <c r="O88" s="1"/>
    </row>
    <row r="89" spans="1:15" x14ac:dyDescent="0.2">
      <c r="A89" s="2" t="s">
        <v>2</v>
      </c>
      <c r="B89" s="147">
        <f>AVERAGE(B9,D9,F9)</f>
        <v>0.21351422722399119</v>
      </c>
      <c r="C89" s="147">
        <f>AVERAGE(C9,E9,G9)</f>
        <v>3.2948872977593378E-3</v>
      </c>
      <c r="D89" s="147">
        <f>_xlfn.STDEV.S(B9,D9,F9)/SQRT(COUNT(B9,D9,F9))</f>
        <v>3.3398335049027464E-2</v>
      </c>
      <c r="E89" s="147">
        <f>_xlfn.STDEV.S(C9,E9,G9)/SQRT(COUNT(C9,E9,G9))</f>
        <v>2.1012519733490157E-3</v>
      </c>
      <c r="F89" s="1"/>
      <c r="G89" s="1"/>
      <c r="H89" s="1"/>
      <c r="I89" s="2" t="s">
        <v>2</v>
      </c>
      <c r="J89" s="147">
        <f>AVERAGE(J9,L9,N9)</f>
        <v>3.6633910370847185E-2</v>
      </c>
      <c r="K89" s="147">
        <f>AVERAGE(K9,M9,O9)</f>
        <v>4.6215211000906527E-3</v>
      </c>
      <c r="L89" s="147">
        <f>_xlfn.STDEV.S(J9,L9,N9)/SQRT(COUNT(J9,L9,N9))</f>
        <v>9.0984748880984026E-3</v>
      </c>
      <c r="M89" s="147">
        <f>_xlfn.STDEV.S(K9,M9,O9)/SQRT(COUNT(K9,M9,O9))</f>
        <v>9.7687806017075145E-4</v>
      </c>
      <c r="N89" s="1"/>
      <c r="O89" s="1"/>
    </row>
    <row r="90" spans="1:15" x14ac:dyDescent="0.2">
      <c r="A90" s="4" t="s">
        <v>82</v>
      </c>
      <c r="B90" s="147">
        <f>AVERAGE(B23,D23,F23)</f>
        <v>0.17252273249844205</v>
      </c>
      <c r="C90" s="147">
        <f>AVERAGE(C23,E23,G23)</f>
        <v>5.6599852511779181E-3</v>
      </c>
      <c r="D90" s="147">
        <f>_xlfn.STDEV.S(B23,D23,F23)/SQRT(COUNT(B23,D23,F23))</f>
        <v>1.3714146075396706E-2</v>
      </c>
      <c r="E90" s="147">
        <f>_xlfn.STDEV.S(C23,E23,G23)/SQRT(COUNT(C23,E23,G23))</f>
        <v>1.5444981784421194E-3</v>
      </c>
      <c r="F90" s="1"/>
      <c r="G90" s="1"/>
      <c r="H90" s="1"/>
      <c r="I90" s="4" t="s">
        <v>82</v>
      </c>
      <c r="J90" s="147">
        <f>AVERAGE(J23,L23,N23)</f>
        <v>2.6164088246733441E-2</v>
      </c>
      <c r="K90" s="147">
        <f>AVERAGE(K23,M23,O23)</f>
        <v>5.2299376672937242E-3</v>
      </c>
      <c r="L90" s="147">
        <f>_xlfn.STDEV.S(J23,L23,N23)/SQRT(COUNT(J23,L23,N23))</f>
        <v>6.6429663501557917E-3</v>
      </c>
      <c r="M90" s="147">
        <f>_xlfn.STDEV.S(K23,M23,O23)/SQRT(COUNT(K23,M23,O23))</f>
        <v>2.1134567471137356E-3</v>
      </c>
      <c r="N90" s="1"/>
      <c r="O90" s="1"/>
    </row>
    <row r="91" spans="1:15" x14ac:dyDescent="0.2">
      <c r="A91" s="4" t="s">
        <v>115</v>
      </c>
      <c r="B91" s="147">
        <f>AVERAGE(B37,D37,F37)</f>
        <v>0.23570531595464606</v>
      </c>
      <c r="C91" s="147">
        <f>AVERAGE(C37,E37,G37)</f>
        <v>2.756681275003748E-3</v>
      </c>
      <c r="D91" s="147">
        <f>_xlfn.STDEV.S(B37,D37,F37)/SQRT(COUNT(B37,D37,F37))</f>
        <v>2.358593091219115E-2</v>
      </c>
      <c r="E91" s="147">
        <f>_xlfn.STDEV.S(C37,E37,G37)/SQRT(COUNT(C37,E37,G37))</f>
        <v>1.8542215349200586E-3</v>
      </c>
      <c r="F91" s="1"/>
      <c r="G91" s="1"/>
      <c r="H91" s="1"/>
      <c r="I91" s="4" t="s">
        <v>115</v>
      </c>
      <c r="J91" s="147">
        <f>AVERAGE(J37,L37,N37)</f>
        <v>2.2974062929846124E-2</v>
      </c>
      <c r="K91" s="147">
        <f>AVERAGE(K37,M37,O37)</f>
        <v>3.0015435369712576E-3</v>
      </c>
      <c r="L91" s="147">
        <f>_xlfn.STDEV.S(J37,L37,N37)/SQRT(COUNT(J37,L37,N37))</f>
        <v>6.8306955509401298E-3</v>
      </c>
      <c r="M91" s="147">
        <f>_xlfn.STDEV.S(K37,M37,O37)/SQRT(COUNT(K37,M37,O37))</f>
        <v>4.5888826228301038E-4</v>
      </c>
      <c r="N91" s="1"/>
      <c r="O91" s="1"/>
    </row>
    <row r="92" spans="1:15" x14ac:dyDescent="0.2">
      <c r="A92" s="4" t="s">
        <v>6</v>
      </c>
      <c r="B92" s="147">
        <f>AVERAGE(B51,D51,F51)</f>
        <v>0.19336834056645891</v>
      </c>
      <c r="C92" s="147">
        <f>AVERAGE(C51,E51,G51)</f>
        <v>2.4412098142587821E-3</v>
      </c>
      <c r="D92" s="147">
        <f>_xlfn.STDEV.S(B51,D51,F51)/SQRT(COUNT(B51,D51,F51))</f>
        <v>2.6338167713486661E-2</v>
      </c>
      <c r="E92" s="147">
        <f>_xlfn.STDEV.S(C51,E51,G51)/SQRT(COUNT(C51,E51,G51))</f>
        <v>4.6114980828620885E-4</v>
      </c>
      <c r="F92" s="1"/>
      <c r="G92" s="1"/>
      <c r="H92" s="1"/>
      <c r="I92" s="4" t="s">
        <v>6</v>
      </c>
      <c r="J92" s="147">
        <f>AVERAGE(J51,L51,N51)</f>
        <v>4.5814583120842058E-2</v>
      </c>
      <c r="K92" s="147">
        <f>AVERAGE(K51,M51,O51)</f>
        <v>5.2454254744362305E-3</v>
      </c>
      <c r="L92" s="147">
        <f>_xlfn.STDEV.S(J51,L51,N51)/SQRT(COUNT(J51,L51,N51))</f>
        <v>5.3241570225561093E-3</v>
      </c>
      <c r="M92" s="147">
        <f>_xlfn.STDEV.S(K51,M51,O51)/SQRT(COUNT(K51,M51,O51))</f>
        <v>1.9198949839867834E-3</v>
      </c>
      <c r="N92" s="1"/>
      <c r="O92" s="1"/>
    </row>
    <row r="93" spans="1:15" x14ac:dyDescent="0.2">
      <c r="A93" s="4" t="s">
        <v>85</v>
      </c>
      <c r="B93" s="147">
        <f>AVERAGE(B65,D65,F65)</f>
        <v>0.23197385830675807</v>
      </c>
      <c r="C93" s="147">
        <f>AVERAGE(C65,E65,G65)</f>
        <v>2.45151386175127E-3</v>
      </c>
      <c r="D93" s="147">
        <f>_xlfn.STDEV.S(B65,D65,F65)/SQRT(COUNT(B65,D65,F65))</f>
        <v>1.0196719528586072E-2</v>
      </c>
      <c r="E93" s="147">
        <f>_xlfn.STDEV.S(C65,E65,G65)/SQRT(COUNT(C65,E65,G65))</f>
        <v>1.2989734936800154E-3</v>
      </c>
      <c r="F93" s="1"/>
      <c r="G93" s="1"/>
      <c r="H93" s="1"/>
      <c r="I93" s="4" t="s">
        <v>85</v>
      </c>
      <c r="J93" s="147">
        <f>AVERAGE(J65,L65,N65)</f>
        <v>3.0010590831989467E-2</v>
      </c>
      <c r="K93" s="147">
        <f>AVERAGE(K65,M65,O65)</f>
        <v>3.8854636251397013E-3</v>
      </c>
      <c r="L93" s="147">
        <f>_xlfn.STDEV.S(J65,L65,N65)/SQRT(COUNT(J65,L65,N65))</f>
        <v>3.1457344191570522E-3</v>
      </c>
      <c r="M93" s="147">
        <f>_xlfn.STDEV.S(K65,M65,O65)/SQRT(COUNT(K65,M65,O65))</f>
        <v>1.997583466055258E-3</v>
      </c>
      <c r="N93" s="1"/>
      <c r="O93" s="1"/>
    </row>
    <row r="94" spans="1:15" x14ac:dyDescent="0.2">
      <c r="A94" s="4" t="s">
        <v>104</v>
      </c>
      <c r="B94" s="147">
        <f>AVERAGE(B79,D79,F79)</f>
        <v>0.21245170256567292</v>
      </c>
      <c r="C94" s="147">
        <f>AVERAGE(C79,E79,G79)</f>
        <v>2.6862737833745994E-3</v>
      </c>
      <c r="D94" s="147">
        <f>_xlfn.STDEV.S(B79,D79,F79)/SQRT(COUNT(B79,D79,F79))</f>
        <v>3.5006670625855767E-2</v>
      </c>
      <c r="E94" s="147">
        <f>_xlfn.STDEV.S(C79,E79,G79)/SQRT(COUNT(C79,E79,G79))</f>
        <v>7.6291153412399385E-4</v>
      </c>
      <c r="F94" s="1"/>
      <c r="G94" s="1"/>
      <c r="H94" s="1"/>
      <c r="I94" s="4" t="s">
        <v>104</v>
      </c>
      <c r="J94" s="147">
        <f>AVERAGE(J79,L79,N79)</f>
        <v>3.3118434025501915E-2</v>
      </c>
      <c r="K94" s="147">
        <f>AVERAGE(K79,M79,O79)</f>
        <v>7.3561115610102324E-3</v>
      </c>
      <c r="L94" s="147">
        <f>_xlfn.STDEV.S(J79,L79,N79)/SQRT(COUNT(J79,L79,N79))</f>
        <v>5.9955795593152504E-3</v>
      </c>
      <c r="M94" s="147">
        <f>_xlfn.STDEV.S(K79,M79,O79)/SQRT(COUNT(K79,M79,O79))</f>
        <v>2.2703229998018736E-3</v>
      </c>
      <c r="N94" s="1"/>
      <c r="O94" s="1"/>
    </row>
    <row r="95" spans="1:15" x14ac:dyDescent="0.2">
      <c r="A95" s="1"/>
      <c r="B95" s="1"/>
      <c r="C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">
      <c r="A96" s="188" t="s">
        <v>261</v>
      </c>
      <c r="B96" s="189"/>
      <c r="C96" s="1"/>
      <c r="D96" s="1"/>
      <c r="F96" s="1"/>
      <c r="G96" s="1"/>
      <c r="H96" s="1"/>
      <c r="I96" s="188" t="s">
        <v>262</v>
      </c>
      <c r="J96" s="189"/>
      <c r="K96" s="1"/>
    </row>
    <row r="97" spans="1:11" ht="17" thickBot="1" x14ac:dyDescent="0.25">
      <c r="A97" s="8"/>
      <c r="B97" s="115" t="s">
        <v>13</v>
      </c>
      <c r="C97" s="1"/>
      <c r="D97" s="1"/>
      <c r="F97" s="1"/>
      <c r="G97" s="1"/>
      <c r="H97" s="1"/>
      <c r="I97" s="8"/>
      <c r="J97" s="86" t="s">
        <v>13</v>
      </c>
      <c r="K97" s="1"/>
    </row>
    <row r="98" spans="1:11" x14ac:dyDescent="0.2">
      <c r="A98" s="9" t="s">
        <v>90</v>
      </c>
      <c r="B98" s="118">
        <f>_xlfn.T.TEST(_xlfn.VSTACK(B9,D9,F9),_xlfn.VSTACK(B23,D23,F23),2,2)</f>
        <v>0.31964021740604337</v>
      </c>
      <c r="C98" s="1"/>
      <c r="D98" s="1"/>
      <c r="F98" s="1"/>
      <c r="G98" s="1"/>
      <c r="I98" s="9" t="s">
        <v>90</v>
      </c>
      <c r="J98" s="118">
        <f>_xlfn.T.TEST(_xlfn.VSTACK(J9,L9,N9),_xlfn.VSTACK(J23,L23,N23),2,2)</f>
        <v>0.40530377369598675</v>
      </c>
      <c r="K98" s="1"/>
    </row>
    <row r="99" spans="1:11" x14ac:dyDescent="0.2">
      <c r="A99" s="9" t="s">
        <v>116</v>
      </c>
      <c r="B99" s="118">
        <f>_xlfn.T.TEST(_xlfn.VSTACK(B9,D9,F9),_xlfn.VSTACK(B37,D37,F37),2,2)</f>
        <v>0.61613349760118852</v>
      </c>
      <c r="C99" s="1"/>
      <c r="D99" s="1"/>
      <c r="F99" s="1"/>
      <c r="G99" s="1"/>
      <c r="I99" s="9" t="s">
        <v>116</v>
      </c>
      <c r="J99" s="118">
        <f>_xlfn.T.TEST(_xlfn.VSTACK(J9,L9,N9),_xlfn.VSTACK(J37,L37,N37),2,2)</f>
        <v>0.29613114512885685</v>
      </c>
      <c r="K99" s="1"/>
    </row>
    <row r="100" spans="1:11" x14ac:dyDescent="0.2">
      <c r="A100" s="9" t="s">
        <v>14</v>
      </c>
      <c r="B100" s="118">
        <f>_xlfn.T.TEST(_xlfn.VSTACK(B9,D9,F9),_xlfn.VSTACK(B51,D51,F51),2,2)</f>
        <v>0.66044923512436116</v>
      </c>
      <c r="C100" s="1"/>
      <c r="D100" s="1"/>
      <c r="F100" s="1"/>
      <c r="G100" s="1"/>
      <c r="I100" s="9" t="s">
        <v>14</v>
      </c>
      <c r="J100" s="118">
        <f>_xlfn.T.TEST(_xlfn.VSTACK(J9,L9,N9),_xlfn.VSTACK(J51,L51,N51),2,2)</f>
        <v>0.43296420185819873</v>
      </c>
      <c r="K100" s="1"/>
    </row>
    <row r="101" spans="1:11" x14ac:dyDescent="0.2">
      <c r="A101" s="9" t="s">
        <v>117</v>
      </c>
      <c r="B101" s="118">
        <f>_xlfn.T.TEST(_xlfn.VSTACK(B9,D9,F9),_xlfn.VSTACK(B65,D65,F65),2,2)</f>
        <v>0.62503878876154828</v>
      </c>
      <c r="D101" s="1"/>
      <c r="F101" s="1"/>
      <c r="G101" s="1"/>
      <c r="I101" s="9" t="s">
        <v>117</v>
      </c>
      <c r="J101" s="118">
        <f>_xlfn.T.TEST(_xlfn.VSTACK(J9,L9,N9),_xlfn.VSTACK(J65,L65,N65),2,2)</f>
        <v>0.52927418428697171</v>
      </c>
    </row>
    <row r="102" spans="1:11" x14ac:dyDescent="0.2">
      <c r="A102" s="9" t="s">
        <v>118</v>
      </c>
      <c r="B102" s="118">
        <f>_xlfn.T.TEST(_xlfn.VSTACK(B9,D9,F9),_xlfn.VSTACK(B79,D79,F79),2,2)</f>
        <v>0.98353113174229367</v>
      </c>
      <c r="D102" s="1"/>
      <c r="I102" s="9" t="s">
        <v>118</v>
      </c>
      <c r="J102" s="118">
        <f>_xlfn.T.TEST(_xlfn.VSTACK(J9,L9,N9),_xlfn.VSTACK(J79,L79,N79),2,2)</f>
        <v>0.76313496794828817</v>
      </c>
    </row>
    <row r="103" spans="1:11" x14ac:dyDescent="0.2">
      <c r="A103" s="9" t="s">
        <v>119</v>
      </c>
      <c r="B103" s="118">
        <f>_xlfn.T.TEST(_xlfn.VSTACK(B51,D51,F51),_xlfn.VSTACK(B65,D65,F65),2,2)</f>
        <v>0.24344073047873641</v>
      </c>
      <c r="D103" s="1"/>
      <c r="I103" s="9" t="s">
        <v>119</v>
      </c>
      <c r="J103" s="118">
        <f>_xlfn.T.TEST(_xlfn.VSTACK(J51,L51,N51),_xlfn.VSTACK(J65,L65,N65),2,2)</f>
        <v>6.2929938293666055E-2</v>
      </c>
    </row>
    <row r="104" spans="1:11" x14ac:dyDescent="0.2">
      <c r="A104" s="11" t="s">
        <v>138</v>
      </c>
      <c r="B104" s="148">
        <f>_xlfn.T.TEST(_xlfn.VSTACK(B79,D79,F79),_xlfn.VSTACK(B51,D51,F51),2,2)</f>
        <v>0.68559533653378657</v>
      </c>
      <c r="D104" s="1"/>
      <c r="I104" s="11" t="s">
        <v>120</v>
      </c>
      <c r="J104" s="148">
        <f>_xlfn.T.TEST(_xlfn.VSTACK(J79,L79,N79),_xlfn.VSTACK(J51,L51,N51),2,2)</f>
        <v>0.18850263243823775</v>
      </c>
    </row>
  </sheetData>
  <mergeCells count="58">
    <mergeCell ref="A17:A18"/>
    <mergeCell ref="B17:C17"/>
    <mergeCell ref="D17:E17"/>
    <mergeCell ref="F17:G17"/>
    <mergeCell ref="A31:A32"/>
    <mergeCell ref="B31:C31"/>
    <mergeCell ref="D31:E31"/>
    <mergeCell ref="F31:G31"/>
    <mergeCell ref="A2:G2"/>
    <mergeCell ref="A3:A4"/>
    <mergeCell ref="B3:C3"/>
    <mergeCell ref="D3:E3"/>
    <mergeCell ref="F3:G3"/>
    <mergeCell ref="D45:E45"/>
    <mergeCell ref="F45:G45"/>
    <mergeCell ref="A59:A60"/>
    <mergeCell ref="B59:C59"/>
    <mergeCell ref="D59:E59"/>
    <mergeCell ref="F59:G59"/>
    <mergeCell ref="A45:A46"/>
    <mergeCell ref="B45:C45"/>
    <mergeCell ref="I17:I18"/>
    <mergeCell ref="J17:K17"/>
    <mergeCell ref="L17:M17"/>
    <mergeCell ref="N17:O17"/>
    <mergeCell ref="I31:I32"/>
    <mergeCell ref="J31:K31"/>
    <mergeCell ref="L31:M31"/>
    <mergeCell ref="N31:O31"/>
    <mergeCell ref="I2:O2"/>
    <mergeCell ref="I3:I4"/>
    <mergeCell ref="J3:K3"/>
    <mergeCell ref="L3:M3"/>
    <mergeCell ref="N3:O3"/>
    <mergeCell ref="N73:O73"/>
    <mergeCell ref="I87:I88"/>
    <mergeCell ref="J87:K87"/>
    <mergeCell ref="L87:M87"/>
    <mergeCell ref="L45:M45"/>
    <mergeCell ref="N45:O45"/>
    <mergeCell ref="I59:I60"/>
    <mergeCell ref="J59:K59"/>
    <mergeCell ref="L59:M59"/>
    <mergeCell ref="N59:O59"/>
    <mergeCell ref="I45:I46"/>
    <mergeCell ref="J45:K45"/>
    <mergeCell ref="A96:B96"/>
    <mergeCell ref="I96:J96"/>
    <mergeCell ref="I73:I74"/>
    <mergeCell ref="J73:K73"/>
    <mergeCell ref="L73:M73"/>
    <mergeCell ref="A73:A74"/>
    <mergeCell ref="B73:C73"/>
    <mergeCell ref="D73:E73"/>
    <mergeCell ref="F73:G73"/>
    <mergeCell ref="A87:A88"/>
    <mergeCell ref="B87:C87"/>
    <mergeCell ref="D87:E87"/>
  </mergeCells>
  <phoneticPr fontId="7"/>
  <pageMargins left="0.7" right="0.7" top="0.75" bottom="0.75" header="0.3" footer="0.3"/>
  <pageSetup paperSize="9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D60A-BBFB-7948-9645-F781A2A1DF44}">
  <dimension ref="A1:T58"/>
  <sheetViews>
    <sheetView workbookViewId="0"/>
  </sheetViews>
  <sheetFormatPr baseColWidth="10" defaultRowHeight="16" x14ac:dyDescent="0.2"/>
  <cols>
    <col min="1" max="1" width="24" style="10" customWidth="1"/>
    <col min="2" max="10" width="7.6640625" style="1" bestFit="1" customWidth="1"/>
    <col min="11" max="11" width="10.83203125" style="1"/>
    <col min="12" max="12" width="17.1640625" style="1" bestFit="1" customWidth="1"/>
    <col min="13" max="13" width="8" style="1" bestFit="1" customWidth="1"/>
    <col min="14" max="15" width="6.83203125" style="1" bestFit="1" customWidth="1"/>
    <col min="16" max="16" width="6.33203125" style="1" bestFit="1" customWidth="1"/>
    <col min="17" max="19" width="6.83203125" style="1" bestFit="1" customWidth="1"/>
    <col min="20" max="20" width="6.33203125" style="1" bestFit="1" customWidth="1"/>
    <col min="21" max="21" width="5.5" bestFit="1" customWidth="1"/>
  </cols>
  <sheetData>
    <row r="1" spans="1:20" x14ac:dyDescent="0.2">
      <c r="A1" s="34" t="s">
        <v>248</v>
      </c>
    </row>
    <row r="2" spans="1:20" x14ac:dyDescent="0.2">
      <c r="A2" s="34"/>
      <c r="H2" s="3"/>
    </row>
    <row r="3" spans="1:20" x14ac:dyDescent="0.2">
      <c r="A3" s="43" t="s">
        <v>102</v>
      </c>
      <c r="B3" s="192" t="s">
        <v>277</v>
      </c>
      <c r="C3" s="199"/>
      <c r="D3" s="193"/>
      <c r="E3" s="192" t="s">
        <v>278</v>
      </c>
      <c r="F3" s="199"/>
      <c r="G3" s="193"/>
      <c r="H3" s="215" t="s">
        <v>279</v>
      </c>
      <c r="I3" s="215"/>
      <c r="J3" s="215"/>
      <c r="K3" s="62"/>
      <c r="L3" s="216" t="s">
        <v>0</v>
      </c>
      <c r="M3" s="192" t="s">
        <v>5</v>
      </c>
      <c r="N3" s="199"/>
      <c r="O3" s="199"/>
      <c r="P3" s="193"/>
      <c r="Q3" s="192" t="s">
        <v>275</v>
      </c>
      <c r="R3" s="199"/>
      <c r="S3" s="199"/>
      <c r="T3" s="193"/>
    </row>
    <row r="4" spans="1:20" x14ac:dyDescent="0.2">
      <c r="A4" s="45"/>
      <c r="B4" s="48" t="s">
        <v>0</v>
      </c>
      <c r="C4" s="49" t="s">
        <v>103</v>
      </c>
      <c r="D4" s="49" t="s">
        <v>18</v>
      </c>
      <c r="E4" s="48" t="s">
        <v>0</v>
      </c>
      <c r="F4" s="49" t="s">
        <v>103</v>
      </c>
      <c r="G4" s="49" t="s">
        <v>18</v>
      </c>
      <c r="H4" s="48" t="s">
        <v>0</v>
      </c>
      <c r="I4" s="48" t="s">
        <v>103</v>
      </c>
      <c r="J4" s="183" t="s">
        <v>18</v>
      </c>
      <c r="L4" s="217"/>
      <c r="M4" s="13" t="s">
        <v>277</v>
      </c>
      <c r="N4" s="13" t="s">
        <v>278</v>
      </c>
      <c r="O4" s="13" t="s">
        <v>279</v>
      </c>
      <c r="P4" s="160" t="s">
        <v>10</v>
      </c>
      <c r="Q4" s="13" t="s">
        <v>277</v>
      </c>
      <c r="R4" s="13" t="s">
        <v>278</v>
      </c>
      <c r="S4" s="13" t="s">
        <v>279</v>
      </c>
      <c r="T4" s="160" t="s">
        <v>10</v>
      </c>
    </row>
    <row r="5" spans="1:20" x14ac:dyDescent="0.2">
      <c r="A5" s="46" t="s">
        <v>205</v>
      </c>
      <c r="B5" s="54">
        <v>0.999</v>
      </c>
      <c r="C5" s="54">
        <v>0.995</v>
      </c>
      <c r="D5" s="54">
        <v>0.999</v>
      </c>
      <c r="E5" s="54">
        <v>0.999</v>
      </c>
      <c r="F5" s="54">
        <v>0.995</v>
      </c>
      <c r="G5" s="54">
        <v>0.999</v>
      </c>
      <c r="H5" s="54">
        <v>0.999</v>
      </c>
      <c r="I5" s="54">
        <v>0.995</v>
      </c>
      <c r="J5" s="54">
        <v>0.999</v>
      </c>
      <c r="L5" s="30" t="s">
        <v>102</v>
      </c>
      <c r="M5" s="76">
        <v>7.0302396202877922E-3</v>
      </c>
      <c r="N5" s="76">
        <v>6.8903069480668521E-3</v>
      </c>
      <c r="O5" s="76">
        <v>2.3243333951040068E-2</v>
      </c>
      <c r="P5" s="42">
        <f>AVERAGE(M5:O5)</f>
        <v>1.238796017313157E-2</v>
      </c>
      <c r="Q5" s="77">
        <f>M5/$P$5</f>
        <v>0.56750583001839017</v>
      </c>
      <c r="R5" s="77">
        <f t="shared" ref="R5:S5" si="0">N5/$P$5</f>
        <v>0.55620996933872457</v>
      </c>
      <c r="S5" s="77">
        <f t="shared" si="0"/>
        <v>1.8762842006428855</v>
      </c>
      <c r="T5" s="42">
        <f>AVERAGE(Q5:S5)</f>
        <v>1</v>
      </c>
    </row>
    <row r="6" spans="1:20" x14ac:dyDescent="0.2">
      <c r="A6" s="36" t="s">
        <v>204</v>
      </c>
      <c r="B6" s="166">
        <v>-3.214</v>
      </c>
      <c r="C6" s="166">
        <v>-3.4790000000000001</v>
      </c>
      <c r="D6" s="166">
        <v>-3.214</v>
      </c>
      <c r="E6" s="166">
        <v>-3.214</v>
      </c>
      <c r="F6" s="166">
        <v>-3.4790000000000001</v>
      </c>
      <c r="G6" s="166">
        <v>-3.214</v>
      </c>
      <c r="H6" s="166">
        <v>-3.214</v>
      </c>
      <c r="I6" s="166">
        <v>-3.4790000000000001</v>
      </c>
      <c r="J6" s="166">
        <v>-3.214</v>
      </c>
      <c r="L6" s="30" t="s">
        <v>2</v>
      </c>
      <c r="M6" s="76">
        <v>0.15498383519033374</v>
      </c>
      <c r="N6" s="76">
        <v>0.11844680022883983</v>
      </c>
      <c r="O6" s="76">
        <v>7.2235092318484587E-2</v>
      </c>
      <c r="P6" s="42">
        <f t="shared" ref="P6:P7" si="1">AVERAGE(M6:O6)</f>
        <v>0.11522190924588604</v>
      </c>
      <c r="Q6" s="77">
        <f t="shared" ref="Q6:Q7" si="2">M6/$P$5</f>
        <v>12.510843837428576</v>
      </c>
      <c r="R6" s="77">
        <f t="shared" ref="R6:R7" si="3">N6/$P$5</f>
        <v>9.5614450299687626</v>
      </c>
      <c r="S6" s="77">
        <f t="shared" ref="S6:S7" si="4">O6/$P$5</f>
        <v>5.8310723726054876</v>
      </c>
      <c r="T6" s="42">
        <f t="shared" ref="T6:T7" si="5">AVERAGE(Q6:S6)</f>
        <v>9.3011204133342762</v>
      </c>
    </row>
    <row r="7" spans="1:20" x14ac:dyDescent="0.2">
      <c r="A7" s="36" t="s">
        <v>301</v>
      </c>
      <c r="B7" s="166">
        <v>27.190283012390136</v>
      </c>
      <c r="C7" s="166">
        <v>34.766707229614255</v>
      </c>
      <c r="D7" s="166">
        <v>34.037261199951175</v>
      </c>
      <c r="E7" s="166">
        <v>27.190283012390136</v>
      </c>
      <c r="F7" s="166">
        <v>34.766707229614255</v>
      </c>
      <c r="G7" s="166">
        <v>34.037261199951175</v>
      </c>
      <c r="H7" s="166">
        <v>27.190283012390136</v>
      </c>
      <c r="I7" s="166">
        <v>34.766707229614255</v>
      </c>
      <c r="J7" s="166">
        <v>34.037261199951175</v>
      </c>
      <c r="L7" s="35" t="s">
        <v>6</v>
      </c>
      <c r="M7" s="76">
        <v>0.12707590331063801</v>
      </c>
      <c r="N7" s="76">
        <v>0.1315270288044193</v>
      </c>
      <c r="O7" s="76">
        <v>0.11324403681038205</v>
      </c>
      <c r="P7" s="42">
        <f t="shared" si="1"/>
        <v>0.12394898964181311</v>
      </c>
      <c r="Q7" s="77">
        <f t="shared" si="2"/>
        <v>10.25801677876353</v>
      </c>
      <c r="R7" s="77">
        <f t="shared" si="3"/>
        <v>10.617327386125298</v>
      </c>
      <c r="S7" s="77">
        <f t="shared" si="4"/>
        <v>9.1414595484411318</v>
      </c>
      <c r="T7" s="42">
        <f t="shared" si="5"/>
        <v>10.005601237776654</v>
      </c>
    </row>
    <row r="8" spans="1:20" x14ac:dyDescent="0.2">
      <c r="A8" s="37" t="s">
        <v>300</v>
      </c>
      <c r="B8" s="171">
        <f>10^(-1/B6)-1</f>
        <v>1.047098631171655</v>
      </c>
      <c r="C8" s="171">
        <f t="shared" ref="C8:G8" si="6">10^(-1/C6)-1</f>
        <v>0.93837999590121668</v>
      </c>
      <c r="D8" s="171">
        <f t="shared" si="6"/>
        <v>1.047098631171655</v>
      </c>
      <c r="E8" s="171">
        <f t="shared" si="6"/>
        <v>1.047098631171655</v>
      </c>
      <c r="F8" s="171">
        <f t="shared" si="6"/>
        <v>0.93837999590121668</v>
      </c>
      <c r="G8" s="171">
        <f t="shared" si="6"/>
        <v>1.047098631171655</v>
      </c>
      <c r="H8" s="171">
        <f t="shared" ref="H8:J8" si="7">10^(-1/H6)-1</f>
        <v>1.047098631171655</v>
      </c>
      <c r="I8" s="171">
        <f t="shared" si="7"/>
        <v>0.93837999590121668</v>
      </c>
      <c r="J8" s="171">
        <f t="shared" si="7"/>
        <v>1.047098631171655</v>
      </c>
      <c r="L8" s="216" t="s">
        <v>103</v>
      </c>
      <c r="M8" s="192" t="s">
        <v>5</v>
      </c>
      <c r="N8" s="199"/>
      <c r="O8" s="199"/>
      <c r="P8" s="193"/>
      <c r="Q8" s="192" t="s">
        <v>275</v>
      </c>
      <c r="R8" s="199"/>
      <c r="S8" s="199"/>
      <c r="T8" s="193"/>
    </row>
    <row r="9" spans="1:20" x14ac:dyDescent="0.2">
      <c r="A9" s="50" t="s">
        <v>5</v>
      </c>
      <c r="B9" s="52">
        <f t="shared" ref="B9:J9" si="8">B14/B11/1.2</f>
        <v>7.0302396202877922E-3</v>
      </c>
      <c r="C9" s="52">
        <f t="shared" si="8"/>
        <v>1.1506911605397767E-2</v>
      </c>
      <c r="D9" s="52">
        <f t="shared" si="8"/>
        <v>2.0556813953493284E-2</v>
      </c>
      <c r="E9" s="52">
        <f t="shared" si="8"/>
        <v>6.8903069480668521E-3</v>
      </c>
      <c r="F9" s="52">
        <f t="shared" si="8"/>
        <v>1.3697679343377855E-2</v>
      </c>
      <c r="G9" s="52">
        <f t="shared" si="8"/>
        <v>1.7797163429747555E-2</v>
      </c>
      <c r="H9" s="52">
        <f t="shared" si="8"/>
        <v>2.3243333951040068E-2</v>
      </c>
      <c r="I9" s="52">
        <f t="shared" si="8"/>
        <v>5.1567332286908935E-2</v>
      </c>
      <c r="J9" s="52">
        <f t="shared" si="8"/>
        <v>7.6120971886325231E-2</v>
      </c>
      <c r="L9" s="217"/>
      <c r="M9" s="13" t="s">
        <v>277</v>
      </c>
      <c r="N9" s="13" t="s">
        <v>278</v>
      </c>
      <c r="O9" s="13" t="s">
        <v>279</v>
      </c>
      <c r="P9" s="160" t="s">
        <v>10</v>
      </c>
      <c r="Q9" s="13" t="s">
        <v>277</v>
      </c>
      <c r="R9" s="13" t="s">
        <v>278</v>
      </c>
      <c r="S9" s="13" t="s">
        <v>279</v>
      </c>
      <c r="T9" s="160" t="s">
        <v>10</v>
      </c>
    </row>
    <row r="10" spans="1:20" x14ac:dyDescent="0.2">
      <c r="A10" s="29" t="s">
        <v>306</v>
      </c>
      <c r="B10" s="29">
        <v>20.982139766772395</v>
      </c>
      <c r="C10" s="29">
        <v>27.699624204918482</v>
      </c>
      <c r="D10" s="29">
        <v>28.06283710809258</v>
      </c>
      <c r="E10" s="29">
        <v>20.268440474358979</v>
      </c>
      <c r="F10" s="29">
        <v>27.05427768708347</v>
      </c>
      <c r="G10" s="29">
        <v>27.290630397597514</v>
      </c>
      <c r="H10" s="29">
        <v>20.347459023518809</v>
      </c>
      <c r="I10" s="29">
        <v>27.426693185057101</v>
      </c>
      <c r="J10" s="29">
        <v>27.533804840296224</v>
      </c>
      <c r="L10" s="30" t="s">
        <v>102</v>
      </c>
      <c r="M10" s="76">
        <v>1.1506911605397767E-2</v>
      </c>
      <c r="N10" s="76">
        <v>1.3697679343377855E-2</v>
      </c>
      <c r="O10" s="76">
        <v>5.1567332286908935E-2</v>
      </c>
      <c r="P10" s="42">
        <f>AVERAGE(M10:O10)</f>
        <v>2.5590641078561516E-2</v>
      </c>
      <c r="Q10" s="77">
        <f t="shared" ref="Q10:S12" si="9">M10/$P$10</f>
        <v>0.4496531200633988</v>
      </c>
      <c r="R10" s="77">
        <f t="shared" si="9"/>
        <v>0.53526128170556253</v>
      </c>
      <c r="S10" s="77">
        <f t="shared" si="9"/>
        <v>2.0150855982310389</v>
      </c>
      <c r="T10" s="42">
        <f>AVERAGE(Q10:S10)</f>
        <v>1</v>
      </c>
    </row>
    <row r="11" spans="1:20" x14ac:dyDescent="0.2">
      <c r="A11" s="36" t="s">
        <v>213</v>
      </c>
      <c r="B11" s="52">
        <v>85.426780700683594</v>
      </c>
      <c r="C11" s="52">
        <v>107.4866943359375</v>
      </c>
      <c r="D11" s="52">
        <v>72.256172180175781</v>
      </c>
      <c r="E11" s="52">
        <v>142.44708251953125</v>
      </c>
      <c r="F11" s="52">
        <v>164.76023864746094</v>
      </c>
      <c r="G11" s="52">
        <v>125.64302825927734</v>
      </c>
      <c r="H11" s="52">
        <v>134.6070556640625</v>
      </c>
      <c r="I11" s="52">
        <v>128.767333984375</v>
      </c>
      <c r="J11" s="52">
        <v>105.55465698242188</v>
      </c>
      <c r="L11" s="30" t="s">
        <v>2</v>
      </c>
      <c r="M11" s="76">
        <v>0.35898958661760066</v>
      </c>
      <c r="N11" s="76">
        <v>0.26594920077929785</v>
      </c>
      <c r="O11" s="76">
        <v>0.1740716359809234</v>
      </c>
      <c r="P11" s="42">
        <f t="shared" ref="P11:P12" si="10">AVERAGE(M11:O11)</f>
        <v>0.26633680779260732</v>
      </c>
      <c r="Q11" s="77">
        <f t="shared" si="9"/>
        <v>14.028159181926206</v>
      </c>
      <c r="R11" s="77">
        <f t="shared" si="9"/>
        <v>10.392439953452202</v>
      </c>
      <c r="S11" s="77">
        <f t="shared" si="9"/>
        <v>6.8021600336832284</v>
      </c>
      <c r="T11" s="42">
        <f t="shared" ref="T11:T12" si="11">AVERAGE(Q11:S11)</f>
        <v>10.407586389687213</v>
      </c>
    </row>
    <row r="12" spans="1:20" x14ac:dyDescent="0.2">
      <c r="A12" s="36" t="s">
        <v>307</v>
      </c>
      <c r="B12" s="52">
        <v>1.221759557723999</v>
      </c>
      <c r="C12" s="52">
        <v>17.284048080444336</v>
      </c>
      <c r="D12" s="52">
        <v>5.1084194183349609</v>
      </c>
      <c r="E12" s="52">
        <v>5.4294743537902832</v>
      </c>
      <c r="F12" s="52">
        <v>7.993988037109375</v>
      </c>
      <c r="G12" s="52">
        <v>0.30725523829460144</v>
      </c>
      <c r="H12" s="52">
        <v>3.6275367736816406</v>
      </c>
      <c r="I12" s="52">
        <v>3.7840938568115234</v>
      </c>
      <c r="J12" s="52">
        <v>21.565975189208984</v>
      </c>
      <c r="L12" s="35" t="s">
        <v>6</v>
      </c>
      <c r="M12" s="76">
        <v>0.25983115820304087</v>
      </c>
      <c r="N12" s="76">
        <v>0.18638626834381553</v>
      </c>
      <c r="O12" s="76">
        <v>0.20597376761350533</v>
      </c>
      <c r="P12" s="42">
        <f t="shared" si="10"/>
        <v>0.21739706472012058</v>
      </c>
      <c r="Q12" s="77">
        <f t="shared" si="9"/>
        <v>10.1533665141634</v>
      </c>
      <c r="R12" s="77">
        <f t="shared" si="9"/>
        <v>7.2833762847762369</v>
      </c>
      <c r="S12" s="77">
        <f t="shared" si="9"/>
        <v>8.0487927981632019</v>
      </c>
      <c r="T12" s="42">
        <f t="shared" si="11"/>
        <v>8.4951785323676123</v>
      </c>
    </row>
    <row r="13" spans="1:20" x14ac:dyDescent="0.2">
      <c r="A13" s="36" t="s">
        <v>311</v>
      </c>
      <c r="B13" s="52">
        <v>27.647489251020129</v>
      </c>
      <c r="C13" s="52">
        <v>34.170077065039251</v>
      </c>
      <c r="D13" s="52">
        <v>33.23050862480499</v>
      </c>
      <c r="E13" s="52">
        <v>26.961853188135425</v>
      </c>
      <c r="F13" s="52">
        <v>33.261411235257953</v>
      </c>
      <c r="G13" s="52">
        <v>32.659514438412899</v>
      </c>
      <c r="H13" s="52">
        <v>25.343687370327242</v>
      </c>
      <c r="I13" s="52">
        <v>31.630870171227251</v>
      </c>
      <c r="J13" s="52">
        <v>30.874161416322831</v>
      </c>
      <c r="L13" s="216" t="s">
        <v>18</v>
      </c>
      <c r="M13" s="192" t="s">
        <v>5</v>
      </c>
      <c r="N13" s="199"/>
      <c r="O13" s="199"/>
      <c r="P13" s="193"/>
      <c r="Q13" s="192" t="s">
        <v>275</v>
      </c>
      <c r="R13" s="199"/>
      <c r="S13" s="199"/>
      <c r="T13" s="193"/>
    </row>
    <row r="14" spans="1:20" x14ac:dyDescent="0.2">
      <c r="A14" s="36" t="s">
        <v>206</v>
      </c>
      <c r="B14" s="52">
        <v>0.72068488597869873</v>
      </c>
      <c r="C14" s="52">
        <v>1.4842078685760498</v>
      </c>
      <c r="D14" s="52">
        <v>1.7824280261993408</v>
      </c>
      <c r="E14" s="52">
        <v>1.1778049468994141</v>
      </c>
      <c r="F14" s="52">
        <v>2.7081995010375977</v>
      </c>
      <c r="G14" s="52">
        <v>2.683307409286499</v>
      </c>
      <c r="H14" s="52">
        <v>3.7544600963592529</v>
      </c>
      <c r="I14" s="52">
        <v>7.9682254791259766</v>
      </c>
      <c r="J14" s="52">
        <v>9.6419076919555664</v>
      </c>
      <c r="L14" s="217"/>
      <c r="M14" s="13" t="s">
        <v>277</v>
      </c>
      <c r="N14" s="13" t="s">
        <v>278</v>
      </c>
      <c r="O14" s="13" t="s">
        <v>279</v>
      </c>
      <c r="P14" s="160" t="s">
        <v>10</v>
      </c>
      <c r="Q14" s="13" t="s">
        <v>277</v>
      </c>
      <c r="R14" s="13" t="s">
        <v>278</v>
      </c>
      <c r="S14" s="13" t="s">
        <v>279</v>
      </c>
      <c r="T14" s="160" t="s">
        <v>10</v>
      </c>
    </row>
    <row r="15" spans="1:20" x14ac:dyDescent="0.2">
      <c r="A15" s="37" t="s">
        <v>293</v>
      </c>
      <c r="B15" s="53">
        <v>6.6915161907672882E-2</v>
      </c>
      <c r="C15" s="53">
        <v>0.34114468097686768</v>
      </c>
      <c r="D15" s="53">
        <v>0.19121493399143219</v>
      </c>
      <c r="E15" s="53">
        <v>9.0883523225784302E-2</v>
      </c>
      <c r="F15" s="53">
        <v>0.10568086057901382</v>
      </c>
      <c r="G15" s="53">
        <v>0.25910466909408569</v>
      </c>
      <c r="H15" s="53">
        <v>0.3003687858581543</v>
      </c>
      <c r="I15" s="53">
        <v>1.2815437316894531</v>
      </c>
      <c r="J15" s="53">
        <v>1.5080519914627075</v>
      </c>
      <c r="L15" s="30" t="s">
        <v>102</v>
      </c>
      <c r="M15" s="76">
        <v>2.0556813953493284E-2</v>
      </c>
      <c r="N15" s="76">
        <v>1.7797163429747555E-2</v>
      </c>
      <c r="O15" s="76">
        <v>7.6120971886325231E-2</v>
      </c>
      <c r="P15" s="42">
        <f>AVERAGE(M15:O15)</f>
        <v>3.815831642318869E-2</v>
      </c>
      <c r="Q15" s="77">
        <f>M15/$P$15</f>
        <v>0.53872434322078666</v>
      </c>
      <c r="R15" s="77">
        <f t="shared" ref="R15:S15" si="12">N15/$P$15</f>
        <v>0.46640326665283049</v>
      </c>
      <c r="S15" s="77">
        <f t="shared" si="12"/>
        <v>1.994872390126383</v>
      </c>
      <c r="T15" s="42">
        <f>AVERAGE(Q15:S15)</f>
        <v>1</v>
      </c>
    </row>
    <row r="16" spans="1:20" ht="18" x14ac:dyDescent="0.2">
      <c r="E16" s="64"/>
      <c r="F16" s="64"/>
      <c r="G16" s="64"/>
      <c r="H16" s="64"/>
      <c r="I16" s="64"/>
      <c r="J16" s="64"/>
      <c r="L16" s="30" t="s">
        <v>2</v>
      </c>
      <c r="M16" s="76">
        <v>0.26849579536836637</v>
      </c>
      <c r="N16" s="76">
        <v>0.28385480661196832</v>
      </c>
      <c r="O16" s="76">
        <v>0.18255146002501102</v>
      </c>
      <c r="P16" s="42">
        <f t="shared" ref="P16:P17" si="13">AVERAGE(M16:O16)</f>
        <v>0.24496735400178191</v>
      </c>
      <c r="Q16" s="77">
        <f t="shared" ref="Q16:Q17" si="14">M16/$P$15</f>
        <v>7.0363637742990752</v>
      </c>
      <c r="R16" s="77">
        <f t="shared" ref="R16:R17" si="15">N16/$P$15</f>
        <v>7.4388713449493444</v>
      </c>
      <c r="S16" s="77">
        <f t="shared" ref="S16:S17" si="16">O16/$P$15</f>
        <v>4.784054359224168</v>
      </c>
      <c r="T16" s="42">
        <f t="shared" ref="T16:T17" si="17">AVERAGE(Q16:S16)</f>
        <v>6.4197631594908628</v>
      </c>
    </row>
    <row r="17" spans="1:20" x14ac:dyDescent="0.2">
      <c r="A17" s="43" t="s">
        <v>2</v>
      </c>
      <c r="B17" s="192" t="s">
        <v>277</v>
      </c>
      <c r="C17" s="199"/>
      <c r="D17" s="193"/>
      <c r="E17" s="192" t="s">
        <v>278</v>
      </c>
      <c r="F17" s="199"/>
      <c r="G17" s="193"/>
      <c r="H17" s="215" t="s">
        <v>279</v>
      </c>
      <c r="I17" s="215"/>
      <c r="J17" s="215"/>
      <c r="L17" s="35" t="s">
        <v>6</v>
      </c>
      <c r="M17" s="76">
        <v>0.25727899231707724</v>
      </c>
      <c r="N17" s="76">
        <v>0.23988397650704427</v>
      </c>
      <c r="O17" s="76">
        <v>0.24270525570570009</v>
      </c>
      <c r="P17" s="42">
        <f t="shared" si="13"/>
        <v>0.24662274150994054</v>
      </c>
      <c r="Q17" s="77">
        <f t="shared" si="14"/>
        <v>6.7424094256089768</v>
      </c>
      <c r="R17" s="77">
        <f t="shared" si="15"/>
        <v>6.2865450835579191</v>
      </c>
      <c r="S17" s="77">
        <f t="shared" si="16"/>
        <v>6.3604812385854856</v>
      </c>
      <c r="T17" s="42">
        <f t="shared" si="17"/>
        <v>6.4631452492507933</v>
      </c>
    </row>
    <row r="18" spans="1:20" x14ac:dyDescent="0.2">
      <c r="A18" s="43"/>
      <c r="B18" s="26" t="s">
        <v>0</v>
      </c>
      <c r="C18" s="68" t="s">
        <v>103</v>
      </c>
      <c r="D18" s="68" t="s">
        <v>18</v>
      </c>
      <c r="E18" s="26" t="s">
        <v>0</v>
      </c>
      <c r="F18" s="68" t="s">
        <v>103</v>
      </c>
      <c r="G18" s="68" t="s">
        <v>18</v>
      </c>
      <c r="H18" s="26" t="s">
        <v>0</v>
      </c>
      <c r="I18" s="26" t="s">
        <v>103</v>
      </c>
      <c r="J18" s="63" t="s">
        <v>18</v>
      </c>
    </row>
    <row r="19" spans="1:20" x14ac:dyDescent="0.2">
      <c r="A19" s="46" t="s">
        <v>205</v>
      </c>
      <c r="B19" s="54">
        <v>0.999</v>
      </c>
      <c r="C19" s="54">
        <v>0.998</v>
      </c>
      <c r="D19" s="54">
        <v>0.999</v>
      </c>
      <c r="E19" s="54">
        <v>0.999</v>
      </c>
      <c r="F19" s="54">
        <v>0.998</v>
      </c>
      <c r="G19" s="54">
        <v>0.999</v>
      </c>
      <c r="H19" s="54">
        <v>0.999</v>
      </c>
      <c r="I19" s="54">
        <v>0.998</v>
      </c>
      <c r="J19" s="54">
        <v>0.999</v>
      </c>
      <c r="L19" s="188" t="s">
        <v>12</v>
      </c>
      <c r="M19" s="189"/>
    </row>
    <row r="20" spans="1:20" x14ac:dyDescent="0.2">
      <c r="A20" s="36" t="s">
        <v>204</v>
      </c>
      <c r="B20" s="166">
        <v>-3.2160000000000002</v>
      </c>
      <c r="C20" s="166">
        <v>-3.4830000000000001</v>
      </c>
      <c r="D20" s="166">
        <v>-3.214</v>
      </c>
      <c r="E20" s="166">
        <v>-3.2160000000000002</v>
      </c>
      <c r="F20" s="166">
        <v>-3.4830000000000001</v>
      </c>
      <c r="G20" s="166">
        <v>-3.214</v>
      </c>
      <c r="H20" s="166">
        <v>-3.2160000000000002</v>
      </c>
      <c r="I20" s="166">
        <v>-3.4830000000000001</v>
      </c>
      <c r="J20" s="166">
        <v>-3.214</v>
      </c>
      <c r="L20" s="26" t="s">
        <v>0</v>
      </c>
      <c r="M20" s="25" t="s">
        <v>13</v>
      </c>
    </row>
    <row r="21" spans="1:20" x14ac:dyDescent="0.2">
      <c r="A21" s="36" t="s">
        <v>301</v>
      </c>
      <c r="B21" s="166">
        <v>27.163318061828612</v>
      </c>
      <c r="C21" s="166">
        <v>34.410565376281738</v>
      </c>
      <c r="D21" s="166">
        <v>32.68824996948242</v>
      </c>
      <c r="E21" s="166">
        <v>27.163318061828612</v>
      </c>
      <c r="F21" s="166">
        <v>34.410565376281738</v>
      </c>
      <c r="G21" s="166">
        <v>32.68824996948242</v>
      </c>
      <c r="H21" s="166">
        <v>27.163318061828612</v>
      </c>
      <c r="I21" s="166">
        <v>34.410565376281738</v>
      </c>
      <c r="J21" s="166">
        <v>32.68824996948242</v>
      </c>
      <c r="L21" s="2" t="s">
        <v>14</v>
      </c>
      <c r="M21" s="163">
        <f>_xlfn.T.TEST(M6:O6,M7:O7,2,2)</f>
        <v>0.7403480079845286</v>
      </c>
    </row>
    <row r="22" spans="1:20" x14ac:dyDescent="0.2">
      <c r="A22" s="37" t="s">
        <v>300</v>
      </c>
      <c r="B22" s="171">
        <f>10^(-1/B20)-1</f>
        <v>1.0461867761456465</v>
      </c>
      <c r="C22" s="171">
        <f t="shared" ref="C22:J22" si="18">10^(-1/C20)-1</f>
        <v>0.93690720309567821</v>
      </c>
      <c r="D22" s="171">
        <f t="shared" si="18"/>
        <v>1.047098631171655</v>
      </c>
      <c r="E22" s="171">
        <f t="shared" si="18"/>
        <v>1.0461867761456465</v>
      </c>
      <c r="F22" s="171">
        <f t="shared" si="18"/>
        <v>0.93690720309567821</v>
      </c>
      <c r="G22" s="171">
        <f t="shared" si="18"/>
        <v>1.047098631171655</v>
      </c>
      <c r="H22" s="171">
        <f t="shared" si="18"/>
        <v>1.0461867761456465</v>
      </c>
      <c r="I22" s="171">
        <f t="shared" si="18"/>
        <v>0.93690720309567821</v>
      </c>
      <c r="J22" s="171">
        <f t="shared" si="18"/>
        <v>1.047098631171655</v>
      </c>
      <c r="L22" s="26" t="s">
        <v>103</v>
      </c>
      <c r="M22" s="163" t="s">
        <v>13</v>
      </c>
      <c r="R22"/>
    </row>
    <row r="23" spans="1:20" x14ac:dyDescent="0.2">
      <c r="A23" s="50" t="s">
        <v>5</v>
      </c>
      <c r="B23" s="53">
        <f t="shared" ref="B23:J23" si="19">B28/B25/1.2</f>
        <v>0.15498383519033374</v>
      </c>
      <c r="C23" s="53">
        <f t="shared" si="19"/>
        <v>0.35898958661760066</v>
      </c>
      <c r="D23" s="53">
        <f t="shared" si="19"/>
        <v>0.26849579536836637</v>
      </c>
      <c r="E23" s="53">
        <f t="shared" si="19"/>
        <v>0.11844680022883983</v>
      </c>
      <c r="F23" s="53">
        <f t="shared" si="19"/>
        <v>0.26594920077929785</v>
      </c>
      <c r="G23" s="53">
        <f t="shared" si="19"/>
        <v>0.28385480661196832</v>
      </c>
      <c r="H23" s="53">
        <f t="shared" si="19"/>
        <v>7.2235092318484587E-2</v>
      </c>
      <c r="I23" s="53">
        <f t="shared" si="19"/>
        <v>0.1740716359809234</v>
      </c>
      <c r="J23" s="53">
        <f t="shared" si="19"/>
        <v>0.18255146002501102</v>
      </c>
      <c r="L23" s="2" t="s">
        <v>14</v>
      </c>
      <c r="M23" s="163">
        <f>_xlfn.T.TEST(M11:O11,M12:O12,2,2)</f>
        <v>0.44426755494014619</v>
      </c>
      <c r="P23"/>
      <c r="Q23"/>
      <c r="R23"/>
    </row>
    <row r="24" spans="1:20" x14ac:dyDescent="0.2">
      <c r="A24" s="29" t="s">
        <v>306</v>
      </c>
      <c r="B24" s="29">
        <v>21.051282262045262</v>
      </c>
      <c r="C24" s="29">
        <v>28.587275910298821</v>
      </c>
      <c r="D24" s="29">
        <v>26.372212576372938</v>
      </c>
      <c r="E24" s="29">
        <v>21.136262235795723</v>
      </c>
      <c r="F24" s="29">
        <v>28.218922611537099</v>
      </c>
      <c r="G24" s="29">
        <v>26.828354117232593</v>
      </c>
      <c r="H24" s="29">
        <v>21.286231853749079</v>
      </c>
      <c r="I24" s="29">
        <v>28.061823368538192</v>
      </c>
      <c r="J24" s="29">
        <v>26.536989157572414</v>
      </c>
      <c r="L24" s="26" t="s">
        <v>18</v>
      </c>
      <c r="M24" s="163" t="s">
        <v>13</v>
      </c>
      <c r="P24"/>
      <c r="Q24"/>
      <c r="R24"/>
      <c r="S24"/>
      <c r="T24"/>
    </row>
    <row r="25" spans="1:20" x14ac:dyDescent="0.2">
      <c r="A25" s="36" t="s">
        <v>213</v>
      </c>
      <c r="B25" s="52">
        <v>79.525909423828125</v>
      </c>
      <c r="C25" s="52">
        <v>46.980510711669922</v>
      </c>
      <c r="D25" s="52">
        <v>92.292007446289062</v>
      </c>
      <c r="E25" s="52">
        <v>74.831512451171875</v>
      </c>
      <c r="F25" s="52">
        <v>59.934268951416016</v>
      </c>
      <c r="G25" s="52">
        <v>66.564208984375</v>
      </c>
      <c r="H25" s="52">
        <v>67.21282958984375</v>
      </c>
      <c r="I25" s="52">
        <v>66.49359130859375</v>
      </c>
      <c r="J25" s="52">
        <v>82.015457153320312</v>
      </c>
      <c r="L25" s="2" t="s">
        <v>14</v>
      </c>
      <c r="M25" s="163">
        <f>_xlfn.T.TEST(M16:O16,M17:O17,2,2)</f>
        <v>0.96119784589864588</v>
      </c>
      <c r="R25"/>
      <c r="S25"/>
      <c r="T25"/>
    </row>
    <row r="26" spans="1:20" x14ac:dyDescent="0.2">
      <c r="A26" s="36" t="s">
        <v>307</v>
      </c>
      <c r="B26" s="52">
        <v>1.6471230983734131</v>
      </c>
      <c r="C26" s="52">
        <v>1.4710962772369385</v>
      </c>
      <c r="D26" s="52">
        <v>0</v>
      </c>
      <c r="E26" s="52">
        <v>0.96712517738342285</v>
      </c>
      <c r="F26" s="52">
        <v>2.287825345993042</v>
      </c>
      <c r="G26" s="52">
        <v>5.6016817092895508</v>
      </c>
      <c r="H26" s="52">
        <v>0.15750108659267426</v>
      </c>
      <c r="I26" s="52">
        <v>6.4679994583129883</v>
      </c>
      <c r="J26" s="52">
        <v>4.3011312484741211</v>
      </c>
      <c r="R26"/>
      <c r="S26"/>
      <c r="T26"/>
    </row>
    <row r="27" spans="1:20" x14ac:dyDescent="0.2">
      <c r="A27" s="36" t="s">
        <v>311</v>
      </c>
      <c r="B27" s="52">
        <v>23.400674300681796</v>
      </c>
      <c r="C27" s="52">
        <v>29.86113754337401</v>
      </c>
      <c r="D27" s="52">
        <v>27.953118961745091</v>
      </c>
      <c r="E27" s="52">
        <v>23.861164309561328</v>
      </c>
      <c r="F27" s="52">
        <v>29.946560495910322</v>
      </c>
      <c r="G27" s="52">
        <v>28.331614236312671</v>
      </c>
      <c r="H27" s="52">
        <v>24.701850651819807</v>
      </c>
      <c r="I27" s="52">
        <v>30.430579426323149</v>
      </c>
      <c r="J27" s="52">
        <v>28.656408244071141</v>
      </c>
      <c r="R27"/>
      <c r="S27"/>
      <c r="T27"/>
    </row>
    <row r="28" spans="1:20" x14ac:dyDescent="0.2">
      <c r="A28" s="36" t="s">
        <v>206</v>
      </c>
      <c r="B28" s="52">
        <v>14.790276527404785</v>
      </c>
      <c r="C28" s="52">
        <v>20.238616943359375</v>
      </c>
      <c r="D28" s="52">
        <v>29.736019134521484</v>
      </c>
      <c r="E28" s="52">
        <v>10.636263847351074</v>
      </c>
      <c r="F28" s="52">
        <v>19.127365112304688</v>
      </c>
      <c r="G28" s="52">
        <v>22.673484802246094</v>
      </c>
      <c r="H28" s="52">
        <v>5.8261499404907227</v>
      </c>
      <c r="I28" s="52">
        <v>13.889577865600586</v>
      </c>
      <c r="J28" s="52">
        <v>17.966449737548828</v>
      </c>
      <c r="R28"/>
      <c r="S28"/>
      <c r="T28"/>
    </row>
    <row r="29" spans="1:20" x14ac:dyDescent="0.2">
      <c r="A29" s="37" t="s">
        <v>293</v>
      </c>
      <c r="B29" s="53">
        <v>0.22220762073993683</v>
      </c>
      <c r="C29" s="53">
        <v>1.2286500930786133</v>
      </c>
      <c r="D29" s="53">
        <v>0.64885377883911133</v>
      </c>
      <c r="E29" s="53">
        <v>3.4351367503404617E-2</v>
      </c>
      <c r="F29" s="53">
        <v>0.73973047733306885</v>
      </c>
      <c r="G29" s="53">
        <v>2.6834499835968018</v>
      </c>
      <c r="H29" s="53">
        <v>0.28400233387947083</v>
      </c>
      <c r="I29" s="53">
        <v>7.1332831382751465</v>
      </c>
      <c r="J29" s="53">
        <v>1.0932555422186852E-2</v>
      </c>
      <c r="P29"/>
      <c r="R29"/>
      <c r="S29"/>
      <c r="T29"/>
    </row>
    <row r="30" spans="1:20" x14ac:dyDescent="0.2">
      <c r="R30"/>
      <c r="S30"/>
      <c r="T30"/>
    </row>
    <row r="31" spans="1:20" x14ac:dyDescent="0.2">
      <c r="A31" s="44" t="s">
        <v>6</v>
      </c>
      <c r="B31" s="192" t="s">
        <v>277</v>
      </c>
      <c r="C31" s="199"/>
      <c r="D31" s="193"/>
      <c r="E31" s="192" t="s">
        <v>278</v>
      </c>
      <c r="F31" s="199"/>
      <c r="G31" s="193"/>
      <c r="H31" s="215" t="s">
        <v>279</v>
      </c>
      <c r="I31" s="215"/>
      <c r="J31" s="215"/>
      <c r="R31"/>
      <c r="S31"/>
      <c r="T31"/>
    </row>
    <row r="32" spans="1:20" x14ac:dyDescent="0.2">
      <c r="A32" s="45"/>
      <c r="B32" s="48" t="s">
        <v>0</v>
      </c>
      <c r="C32" s="49" t="s">
        <v>103</v>
      </c>
      <c r="D32" s="49" t="s">
        <v>18</v>
      </c>
      <c r="E32" s="48" t="s">
        <v>0</v>
      </c>
      <c r="F32" s="49" t="s">
        <v>103</v>
      </c>
      <c r="G32" s="49" t="s">
        <v>18</v>
      </c>
      <c r="H32" s="26" t="s">
        <v>0</v>
      </c>
      <c r="I32" s="26" t="s">
        <v>103</v>
      </c>
      <c r="J32" s="63" t="s">
        <v>18</v>
      </c>
      <c r="R32"/>
      <c r="S32"/>
      <c r="T32"/>
    </row>
    <row r="33" spans="1:20" x14ac:dyDescent="0.2">
      <c r="A33" s="46" t="s">
        <v>205</v>
      </c>
      <c r="B33" s="54">
        <v>0.999</v>
      </c>
      <c r="C33" s="54">
        <v>0.995</v>
      </c>
      <c r="D33" s="54">
        <v>0.999</v>
      </c>
      <c r="E33" s="54">
        <v>0.999</v>
      </c>
      <c r="F33" s="54">
        <v>0.995</v>
      </c>
      <c r="G33" s="54">
        <v>0.999</v>
      </c>
      <c r="H33" s="54">
        <v>0.999</v>
      </c>
      <c r="I33" s="54">
        <v>0.995</v>
      </c>
      <c r="J33" s="54">
        <v>0.999</v>
      </c>
      <c r="R33"/>
      <c r="S33"/>
      <c r="T33"/>
    </row>
    <row r="34" spans="1:20" x14ac:dyDescent="0.2">
      <c r="A34" s="36" t="s">
        <v>204</v>
      </c>
      <c r="B34" s="166">
        <v>-3.214</v>
      </c>
      <c r="C34" s="166">
        <v>-3.4790000000000001</v>
      </c>
      <c r="D34" s="166">
        <v>-3.214</v>
      </c>
      <c r="E34" s="166">
        <v>-3.214</v>
      </c>
      <c r="F34" s="166">
        <v>-3.4790000000000001</v>
      </c>
      <c r="G34" s="166">
        <v>-3.214</v>
      </c>
      <c r="H34" s="166">
        <v>-3.214</v>
      </c>
      <c r="I34" s="166">
        <v>-3.4790000000000001</v>
      </c>
      <c r="J34" s="166">
        <v>-3.214</v>
      </c>
      <c r="O34"/>
      <c r="P34"/>
      <c r="Q34"/>
      <c r="R34"/>
      <c r="S34"/>
      <c r="T34"/>
    </row>
    <row r="35" spans="1:20" x14ac:dyDescent="0.2">
      <c r="A35" s="36" t="s">
        <v>301</v>
      </c>
      <c r="B35" s="166">
        <v>27.190283012390136</v>
      </c>
      <c r="C35" s="166">
        <v>34.766707229614255</v>
      </c>
      <c r="D35" s="166">
        <v>32.68824996948242</v>
      </c>
      <c r="E35" s="166">
        <v>27.190283012390136</v>
      </c>
      <c r="F35" s="166">
        <v>34.766707229614255</v>
      </c>
      <c r="G35" s="166">
        <v>32.68824996948242</v>
      </c>
      <c r="H35" s="166">
        <v>27.190283012390136</v>
      </c>
      <c r="I35" s="166">
        <v>34.766707229614255</v>
      </c>
      <c r="J35" s="166">
        <v>32.68824996948242</v>
      </c>
      <c r="R35"/>
      <c r="S35"/>
      <c r="T35"/>
    </row>
    <row r="36" spans="1:20" x14ac:dyDescent="0.2">
      <c r="A36" s="37" t="s">
        <v>300</v>
      </c>
      <c r="B36" s="171">
        <f>10^(-1/B34)-1</f>
        <v>1.047098631171655</v>
      </c>
      <c r="C36" s="171">
        <f t="shared" ref="C36:J36" si="20">10^(-1/C34)-1</f>
        <v>0.93837999590121668</v>
      </c>
      <c r="D36" s="171">
        <f t="shared" si="20"/>
        <v>1.047098631171655</v>
      </c>
      <c r="E36" s="171">
        <f t="shared" si="20"/>
        <v>1.047098631171655</v>
      </c>
      <c r="F36" s="171">
        <f t="shared" si="20"/>
        <v>0.93837999590121668</v>
      </c>
      <c r="G36" s="171">
        <f t="shared" si="20"/>
        <v>1.047098631171655</v>
      </c>
      <c r="H36" s="171">
        <f t="shared" si="20"/>
        <v>1.047098631171655</v>
      </c>
      <c r="I36" s="171">
        <f t="shared" si="20"/>
        <v>0.93837999590121668</v>
      </c>
      <c r="J36" s="171">
        <f t="shared" si="20"/>
        <v>1.047098631171655</v>
      </c>
      <c r="R36"/>
      <c r="S36"/>
      <c r="T36"/>
    </row>
    <row r="37" spans="1:20" x14ac:dyDescent="0.2">
      <c r="A37" s="50" t="s">
        <v>5</v>
      </c>
      <c r="B37" s="53">
        <f t="shared" ref="B37:J37" si="21">B42/B39/1.2</f>
        <v>0.12707590331063801</v>
      </c>
      <c r="C37" s="53">
        <f t="shared" si="21"/>
        <v>0.25983115820304087</v>
      </c>
      <c r="D37" s="53">
        <f t="shared" si="21"/>
        <v>0.25727899231707724</v>
      </c>
      <c r="E37" s="53">
        <f t="shared" si="21"/>
        <v>0.1315270288044193</v>
      </c>
      <c r="F37" s="53">
        <f t="shared" si="21"/>
        <v>0.18638626834381553</v>
      </c>
      <c r="G37" s="53">
        <f t="shared" si="21"/>
        <v>0.23988397650704427</v>
      </c>
      <c r="H37" s="53">
        <f t="shared" si="21"/>
        <v>0.11324403681038205</v>
      </c>
      <c r="I37" s="53">
        <f t="shared" si="21"/>
        <v>0.20597376761350533</v>
      </c>
      <c r="J37" s="53">
        <f t="shared" si="21"/>
        <v>0.24270525570570009</v>
      </c>
      <c r="R37"/>
      <c r="S37"/>
      <c r="T37"/>
    </row>
    <row r="38" spans="1:20" x14ac:dyDescent="0.2">
      <c r="A38" s="29" t="s">
        <v>306</v>
      </c>
      <c r="B38" s="29">
        <v>20.870650857583911</v>
      </c>
      <c r="C38" s="29">
        <v>28.195972648085164</v>
      </c>
      <c r="D38" s="29">
        <v>26.245117825788924</v>
      </c>
      <c r="E38" s="29">
        <v>21.144797252965709</v>
      </c>
      <c r="F38" s="29">
        <v>27.782346504613461</v>
      </c>
      <c r="G38" s="29">
        <v>26.368919548889394</v>
      </c>
      <c r="H38" s="29">
        <v>20.891265828395394</v>
      </c>
      <c r="I38" s="29">
        <v>27.579554213854014</v>
      </c>
      <c r="J38" s="29">
        <v>26.504450533366949</v>
      </c>
      <c r="R38"/>
      <c r="S38"/>
      <c r="T38"/>
    </row>
    <row r="39" spans="1:20" x14ac:dyDescent="0.2">
      <c r="A39" s="36" t="s">
        <v>213</v>
      </c>
      <c r="B39" s="52">
        <v>92.53</v>
      </c>
      <c r="C39" s="52">
        <v>77.39</v>
      </c>
      <c r="D39" s="52">
        <v>101.09</v>
      </c>
      <c r="E39" s="52">
        <v>76.03</v>
      </c>
      <c r="F39" s="52">
        <v>101.76</v>
      </c>
      <c r="G39" s="52">
        <v>92.51</v>
      </c>
      <c r="H39" s="52">
        <v>91.1734619140625</v>
      </c>
      <c r="I39" s="52">
        <v>116.37709045410156</v>
      </c>
      <c r="J39" s="52">
        <v>83.949813842773438</v>
      </c>
      <c r="R39"/>
      <c r="S39"/>
      <c r="T39"/>
    </row>
    <row r="40" spans="1:20" x14ac:dyDescent="0.2">
      <c r="A40" s="36" t="s">
        <v>307</v>
      </c>
      <c r="B40" s="52">
        <v>6.31</v>
      </c>
      <c r="C40" s="52">
        <v>3.7</v>
      </c>
      <c r="D40" s="52">
        <v>6.34</v>
      </c>
      <c r="E40" s="52">
        <v>0.56000000000000005</v>
      </c>
      <c r="F40" s="52">
        <v>0.75</v>
      </c>
      <c r="G40" s="52">
        <v>0</v>
      </c>
      <c r="H40" s="52">
        <v>4.0241246223449707</v>
      </c>
      <c r="I40" s="52">
        <v>12.196038246154785</v>
      </c>
      <c r="J40" s="52">
        <v>2.0878133773803711</v>
      </c>
      <c r="R40"/>
      <c r="S40"/>
      <c r="T40"/>
    </row>
    <row r="41" spans="1:20" x14ac:dyDescent="0.2">
      <c r="A41" s="36" t="s">
        <v>311</v>
      </c>
      <c r="B41" s="52">
        <v>23.495703190183661</v>
      </c>
      <c r="C41" s="52">
        <v>29.956790306693588</v>
      </c>
      <c r="D41" s="52">
        <v>27.88558979699204</v>
      </c>
      <c r="E41" s="52">
        <v>23.721794487593069</v>
      </c>
      <c r="F41" s="52">
        <v>30.045104944995821</v>
      </c>
      <c r="G41" s="52">
        <v>28.107107040547664</v>
      </c>
      <c r="H41" s="52">
        <v>23.677171993558062</v>
      </c>
      <c r="I41" s="52">
        <v>29.691331013326234</v>
      </c>
      <c r="J41" s="52">
        <v>28.226317521016902</v>
      </c>
      <c r="R41"/>
      <c r="S41"/>
      <c r="T41"/>
    </row>
    <row r="42" spans="1:20" x14ac:dyDescent="0.2">
      <c r="A42" s="36" t="s">
        <v>206</v>
      </c>
      <c r="B42" s="52">
        <v>14.11</v>
      </c>
      <c r="C42" s="52">
        <v>24.13</v>
      </c>
      <c r="D42" s="52">
        <v>31.21</v>
      </c>
      <c r="E42" s="52">
        <v>12</v>
      </c>
      <c r="F42" s="52">
        <v>22.76</v>
      </c>
      <c r="G42" s="52">
        <v>26.63</v>
      </c>
      <c r="H42" s="52">
        <v>12.38982105255127</v>
      </c>
      <c r="I42" s="52">
        <v>28.764753341674805</v>
      </c>
      <c r="J42" s="52">
        <v>24.4500732421875</v>
      </c>
      <c r="R42"/>
      <c r="S42"/>
      <c r="T42"/>
    </row>
    <row r="43" spans="1:20" x14ac:dyDescent="0.2">
      <c r="A43" s="37" t="s">
        <v>293</v>
      </c>
      <c r="B43" s="53">
        <v>0.71</v>
      </c>
      <c r="C43" s="53">
        <v>1.24</v>
      </c>
      <c r="D43" s="53">
        <v>4.55</v>
      </c>
      <c r="E43" s="53">
        <v>0.69</v>
      </c>
      <c r="F43" s="53">
        <v>2.68</v>
      </c>
      <c r="G43" s="53">
        <v>1.35</v>
      </c>
      <c r="H43" s="53">
        <v>1.250298023223877</v>
      </c>
      <c r="I43" s="53">
        <v>3.1891906261444092</v>
      </c>
      <c r="J43" s="53">
        <v>0.11700639128684998</v>
      </c>
      <c r="R43"/>
      <c r="S43"/>
      <c r="T43"/>
    </row>
    <row r="44" spans="1:20" x14ac:dyDescent="0.2">
      <c r="R44"/>
      <c r="S44"/>
      <c r="T44"/>
    </row>
    <row r="45" spans="1:20" x14ac:dyDescent="0.2">
      <c r="R45"/>
      <c r="S45"/>
      <c r="T45"/>
    </row>
    <row r="46" spans="1:20" x14ac:dyDescent="0.2">
      <c r="A46" s="1"/>
      <c r="R46"/>
      <c r="S46"/>
      <c r="T46"/>
    </row>
    <row r="47" spans="1:20" x14ac:dyDescent="0.2">
      <c r="A47" s="65"/>
    </row>
    <row r="48" spans="1:20" x14ac:dyDescent="0.2">
      <c r="A48" s="65"/>
    </row>
    <row r="49" spans="1:1" x14ac:dyDescent="0.2">
      <c r="A49" s="65"/>
    </row>
    <row r="50" spans="1:1" x14ac:dyDescent="0.2">
      <c r="A50" s="65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</sheetData>
  <mergeCells count="19">
    <mergeCell ref="Q8:T8"/>
    <mergeCell ref="M3:P3"/>
    <mergeCell ref="M8:P8"/>
    <mergeCell ref="B3:D3"/>
    <mergeCell ref="E3:G3"/>
    <mergeCell ref="H3:J3"/>
    <mergeCell ref="L3:L4"/>
    <mergeCell ref="L8:L9"/>
    <mergeCell ref="Q3:T3"/>
    <mergeCell ref="Q13:T13"/>
    <mergeCell ref="B31:D31"/>
    <mergeCell ref="E31:G31"/>
    <mergeCell ref="H31:J31"/>
    <mergeCell ref="B17:D17"/>
    <mergeCell ref="E17:G17"/>
    <mergeCell ref="H17:J17"/>
    <mergeCell ref="L13:L14"/>
    <mergeCell ref="M13:P13"/>
    <mergeCell ref="L19:M19"/>
  </mergeCells>
  <phoneticPr fontId="7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B8A2-CA90-084B-9EF4-355B15E80173}">
  <dimension ref="A1:W46"/>
  <sheetViews>
    <sheetView zoomScaleNormal="100" workbookViewId="0"/>
  </sheetViews>
  <sheetFormatPr baseColWidth="10" defaultColWidth="10.6640625" defaultRowHeight="16" x14ac:dyDescent="0.2"/>
  <cols>
    <col min="1" max="1" width="24.83203125" style="1" customWidth="1"/>
    <col min="2" max="2" width="10.6640625" style="1" customWidth="1"/>
    <col min="3" max="3" width="11.1640625" style="1" bestFit="1" customWidth="1"/>
    <col min="4" max="4" width="10.6640625" style="1" customWidth="1"/>
    <col min="5" max="5" width="11.1640625" style="1" bestFit="1" customWidth="1"/>
    <col min="6" max="6" width="10.33203125" style="1" bestFit="1" customWidth="1"/>
    <col min="7" max="7" width="11.1640625" style="1" bestFit="1" customWidth="1"/>
    <col min="8" max="8" width="5.6640625" style="1" customWidth="1"/>
    <col min="9" max="9" width="24.83203125" style="1" customWidth="1"/>
    <col min="10" max="10" width="10.6640625" style="1" customWidth="1"/>
    <col min="11" max="11" width="11.1640625" style="1" bestFit="1" customWidth="1"/>
    <col min="12" max="12" width="10.6640625" style="1" customWidth="1"/>
    <col min="13" max="13" width="11.1640625" style="1" bestFit="1" customWidth="1"/>
    <col min="14" max="14" width="10.33203125" style="1" bestFit="1" customWidth="1"/>
    <col min="15" max="15" width="11.1640625" style="1" bestFit="1" customWidth="1"/>
    <col min="16" max="16" width="5.6640625" style="1" customWidth="1"/>
    <col min="17" max="17" width="24.83203125" style="1" customWidth="1"/>
    <col min="18" max="18" width="10.6640625" style="1" customWidth="1"/>
    <col min="19" max="19" width="11.1640625" style="1" bestFit="1" customWidth="1"/>
    <col min="20" max="20" width="10.6640625" style="1" customWidth="1"/>
    <col min="21" max="21" width="11.1640625" style="1" bestFit="1" customWidth="1"/>
    <col min="22" max="22" width="10.33203125" style="1" bestFit="1" customWidth="1"/>
    <col min="23" max="23" width="11.1640625" style="1" bestFit="1" customWidth="1"/>
    <col min="24" max="16384" width="10.6640625" style="1"/>
  </cols>
  <sheetData>
    <row r="1" spans="1:23" x14ac:dyDescent="0.2">
      <c r="A1" s="3" t="s">
        <v>220</v>
      </c>
    </row>
    <row r="2" spans="1:23" x14ac:dyDescent="0.2">
      <c r="A2" s="196" t="s">
        <v>0</v>
      </c>
      <c r="B2" s="196"/>
      <c r="C2" s="196"/>
      <c r="D2" s="196"/>
      <c r="E2" s="196"/>
      <c r="F2" s="196"/>
      <c r="G2" s="196"/>
      <c r="I2" s="196" t="s">
        <v>1</v>
      </c>
      <c r="J2" s="196"/>
      <c r="K2" s="196"/>
      <c r="L2" s="196"/>
      <c r="M2" s="196"/>
      <c r="N2" s="196"/>
      <c r="O2" s="196"/>
      <c r="Q2" s="196" t="s">
        <v>18</v>
      </c>
      <c r="R2" s="196"/>
      <c r="S2" s="196"/>
      <c r="T2" s="196"/>
      <c r="U2" s="196"/>
      <c r="V2" s="196"/>
      <c r="W2" s="196"/>
    </row>
    <row r="3" spans="1:23" x14ac:dyDescent="0.2">
      <c r="A3" s="197" t="s">
        <v>225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I3" s="197" t="s">
        <v>225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  <c r="Q3" s="197" t="s">
        <v>225</v>
      </c>
      <c r="R3" s="192" t="s">
        <v>277</v>
      </c>
      <c r="S3" s="193"/>
      <c r="T3" s="192" t="s">
        <v>278</v>
      </c>
      <c r="U3" s="193"/>
      <c r="V3" s="192" t="s">
        <v>279</v>
      </c>
      <c r="W3" s="193"/>
    </row>
    <row r="4" spans="1:23" x14ac:dyDescent="0.2">
      <c r="A4" s="198"/>
      <c r="B4" s="13" t="s">
        <v>228</v>
      </c>
      <c r="C4" s="56" t="s">
        <v>4</v>
      </c>
      <c r="D4" s="13" t="s">
        <v>228</v>
      </c>
      <c r="E4" s="56" t="s">
        <v>4</v>
      </c>
      <c r="F4" s="13" t="s">
        <v>228</v>
      </c>
      <c r="G4" s="56" t="s">
        <v>4</v>
      </c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  <c r="Q4" s="198"/>
      <c r="R4" s="13" t="s">
        <v>228</v>
      </c>
      <c r="S4" s="56" t="s">
        <v>4</v>
      </c>
      <c r="T4" s="13" t="s">
        <v>228</v>
      </c>
      <c r="U4" s="56" t="s">
        <v>4</v>
      </c>
      <c r="V4" s="13" t="s">
        <v>228</v>
      </c>
      <c r="W4" s="56" t="s">
        <v>4</v>
      </c>
    </row>
    <row r="5" spans="1:23" x14ac:dyDescent="0.2">
      <c r="A5" s="46" t="s">
        <v>205</v>
      </c>
      <c r="B5" s="67">
        <v>0.999</v>
      </c>
      <c r="C5" s="54">
        <v>0.999</v>
      </c>
      <c r="D5" s="54">
        <v>0.999</v>
      </c>
      <c r="E5" s="54">
        <v>0.999</v>
      </c>
      <c r="F5" s="54">
        <v>0.998</v>
      </c>
      <c r="G5" s="54">
        <v>0.998</v>
      </c>
      <c r="I5" s="46" t="s">
        <v>205</v>
      </c>
      <c r="J5" s="67">
        <v>0.999</v>
      </c>
      <c r="K5" s="54">
        <v>0.999</v>
      </c>
      <c r="L5" s="54">
        <v>0.999</v>
      </c>
      <c r="M5" s="54">
        <v>0.999</v>
      </c>
      <c r="N5" s="54">
        <v>0.999</v>
      </c>
      <c r="O5" s="54">
        <v>0.999</v>
      </c>
      <c r="Q5" s="46" t="s">
        <v>205</v>
      </c>
      <c r="R5" s="67">
        <v>0.999</v>
      </c>
      <c r="S5" s="54">
        <v>0.999</v>
      </c>
      <c r="T5" s="54">
        <v>0.998</v>
      </c>
      <c r="U5" s="54">
        <v>0.998</v>
      </c>
      <c r="V5" s="54">
        <v>0.997</v>
      </c>
      <c r="W5" s="54">
        <v>0.997</v>
      </c>
    </row>
    <row r="6" spans="1:23" x14ac:dyDescent="0.2">
      <c r="A6" s="36" t="s">
        <v>204</v>
      </c>
      <c r="B6" s="110">
        <v>-3.3860000000000001</v>
      </c>
      <c r="C6" s="110">
        <v>-3.3860000000000001</v>
      </c>
      <c r="D6" s="166">
        <v>-3.4470000000000001</v>
      </c>
      <c r="E6" s="166">
        <v>-3.4470000000000001</v>
      </c>
      <c r="F6" s="166">
        <v>-3.399</v>
      </c>
      <c r="G6" s="166">
        <v>-3.399</v>
      </c>
      <c r="I6" s="36" t="s">
        <v>204</v>
      </c>
      <c r="J6" s="110">
        <v>-3.3660000000000001</v>
      </c>
      <c r="K6" s="166">
        <v>-3.3660000000000001</v>
      </c>
      <c r="L6" s="166">
        <v>-3.5470000000000002</v>
      </c>
      <c r="M6" s="166">
        <v>-3.5470000000000002</v>
      </c>
      <c r="N6" s="166">
        <v>-3.5470000000000002</v>
      </c>
      <c r="O6" s="166">
        <v>-3.5470000000000002</v>
      </c>
      <c r="Q6" s="36" t="s">
        <v>204</v>
      </c>
      <c r="R6" s="110">
        <v>-3.4140000000000001</v>
      </c>
      <c r="S6" s="110">
        <v>-3.4140000000000001</v>
      </c>
      <c r="T6" s="166">
        <v>-3.4990000000000001</v>
      </c>
      <c r="U6" s="166">
        <v>-3.4990000000000001</v>
      </c>
      <c r="V6" s="166">
        <v>-3.383</v>
      </c>
      <c r="W6" s="166">
        <v>-3.383</v>
      </c>
    </row>
    <row r="7" spans="1:23" x14ac:dyDescent="0.2">
      <c r="A7" s="36" t="s">
        <v>301</v>
      </c>
      <c r="B7" s="169">
        <v>26.390470886230467</v>
      </c>
      <c r="C7" s="52">
        <v>26.390470886230467</v>
      </c>
      <c r="D7" s="52">
        <v>26.045926666259767</v>
      </c>
      <c r="E7" s="52">
        <v>26.045926666259767</v>
      </c>
      <c r="F7" s="52">
        <v>26.564910697937009</v>
      </c>
      <c r="G7" s="52">
        <v>26.564910697937009</v>
      </c>
      <c r="I7" s="36" t="s">
        <v>301</v>
      </c>
      <c r="J7" s="169">
        <v>26.580781745910645</v>
      </c>
      <c r="K7" s="169">
        <v>26.580781745910645</v>
      </c>
      <c r="L7" s="52">
        <v>27.361883354187011</v>
      </c>
      <c r="M7" s="52">
        <v>27.361883354187011</v>
      </c>
      <c r="N7" s="52">
        <v>27.361883354187011</v>
      </c>
      <c r="O7" s="52">
        <v>27.361883354187011</v>
      </c>
      <c r="Q7" s="36" t="s">
        <v>301</v>
      </c>
      <c r="R7" s="169">
        <v>31.9796293258667</v>
      </c>
      <c r="S7" s="52">
        <v>31.9796293258667</v>
      </c>
      <c r="T7" s="52">
        <v>32.210596656799318</v>
      </c>
      <c r="U7" s="52">
        <v>32.210596656799318</v>
      </c>
      <c r="V7" s="52">
        <v>30.426449394226076</v>
      </c>
      <c r="W7" s="52">
        <v>30.426449394226076</v>
      </c>
    </row>
    <row r="8" spans="1:23" x14ac:dyDescent="0.2">
      <c r="A8" s="37" t="s">
        <v>300</v>
      </c>
      <c r="B8" s="170">
        <f>10^(-1/B6)-1</f>
        <v>0.97393899742241907</v>
      </c>
      <c r="C8" s="170">
        <f t="shared" ref="C8:G8" si="0">10^(-1/C6)-1</f>
        <v>0.97393899742241907</v>
      </c>
      <c r="D8" s="170">
        <f t="shared" si="0"/>
        <v>0.95032658062699138</v>
      </c>
      <c r="E8" s="170">
        <f t="shared" si="0"/>
        <v>0.95032658062699138</v>
      </c>
      <c r="F8" s="170">
        <f t="shared" si="0"/>
        <v>0.96881168244561233</v>
      </c>
      <c r="G8" s="171">
        <f t="shared" si="0"/>
        <v>0.96881168244561233</v>
      </c>
      <c r="I8" s="37" t="s">
        <v>300</v>
      </c>
      <c r="J8" s="170">
        <f>10^(-1/J6)-1</f>
        <v>0.98193100789175025</v>
      </c>
      <c r="K8" s="170">
        <f t="shared" ref="K8:O8" si="1">10^(-1/K6)-1</f>
        <v>0.98193100789175025</v>
      </c>
      <c r="L8" s="170">
        <f t="shared" si="1"/>
        <v>0.91394031381676522</v>
      </c>
      <c r="M8" s="170">
        <f t="shared" si="1"/>
        <v>0.91394031381676522</v>
      </c>
      <c r="N8" s="170">
        <f t="shared" si="1"/>
        <v>0.91394031381676522</v>
      </c>
      <c r="O8" s="171">
        <f t="shared" si="1"/>
        <v>0.91394031381676522</v>
      </c>
      <c r="Q8" s="37" t="s">
        <v>300</v>
      </c>
      <c r="R8" s="170">
        <f>10^(-1/R6)-1</f>
        <v>0.96296041046068148</v>
      </c>
      <c r="S8" s="170">
        <f t="shared" ref="S8:W8" si="2">10^(-1/S6)-1</f>
        <v>0.96296041046068148</v>
      </c>
      <c r="T8" s="170">
        <f t="shared" si="2"/>
        <v>0.93106077250925989</v>
      </c>
      <c r="U8" s="170">
        <f t="shared" si="2"/>
        <v>0.93106077250925989</v>
      </c>
      <c r="V8" s="170">
        <f t="shared" si="2"/>
        <v>0.97512972571960876</v>
      </c>
      <c r="W8" s="171">
        <f t="shared" si="2"/>
        <v>0.97512972571960876</v>
      </c>
    </row>
    <row r="9" spans="1:23" x14ac:dyDescent="0.2">
      <c r="A9" s="50" t="s">
        <v>5</v>
      </c>
      <c r="B9" s="53">
        <f>B14/B11/1.44</f>
        <v>0.25034397946060782</v>
      </c>
      <c r="C9" s="53">
        <f t="shared" ref="C9:G9" si="3">C14/C11/1.44</f>
        <v>2.3880224629037627E-3</v>
      </c>
      <c r="D9" s="53">
        <f t="shared" si="3"/>
        <v>0.21294913917328384</v>
      </c>
      <c r="E9" s="53">
        <f t="shared" si="3"/>
        <v>6.467931556284944E-3</v>
      </c>
      <c r="F9" s="53">
        <f t="shared" si="3"/>
        <v>0.26457860350979545</v>
      </c>
      <c r="G9" s="53">
        <f t="shared" si="3"/>
        <v>6.0944224600847606E-3</v>
      </c>
      <c r="I9" s="50" t="s">
        <v>5</v>
      </c>
      <c r="J9" s="52">
        <f t="shared" ref="J9:O9" si="4">J14/J11/1.44</f>
        <v>5.5510727711992974E-2</v>
      </c>
      <c r="K9" s="52">
        <f t="shared" si="4"/>
        <v>3.0301229773402635E-3</v>
      </c>
      <c r="L9" s="52">
        <f t="shared" si="4"/>
        <v>5.7538993764584906E-2</v>
      </c>
      <c r="M9" s="52">
        <f t="shared" si="4"/>
        <v>3.7047812197284593E-3</v>
      </c>
      <c r="N9" s="52">
        <f t="shared" si="4"/>
        <v>8.5310775787594884E-2</v>
      </c>
      <c r="O9" s="52">
        <f t="shared" si="4"/>
        <v>3.6032066491717587E-3</v>
      </c>
      <c r="Q9" s="50" t="s">
        <v>5</v>
      </c>
      <c r="R9" s="53">
        <f t="shared" ref="R9:W9" si="5">R14/R11/1.44</f>
        <v>0.17166831780584157</v>
      </c>
      <c r="S9" s="53">
        <f t="shared" si="5"/>
        <v>3.947672287189564E-3</v>
      </c>
      <c r="T9" s="53">
        <f t="shared" si="5"/>
        <v>0.12301517333856761</v>
      </c>
      <c r="U9" s="53">
        <f t="shared" si="5"/>
        <v>3.8551952882979385E-3</v>
      </c>
      <c r="V9" s="53">
        <f t="shared" si="5"/>
        <v>0.16944992756759661</v>
      </c>
      <c r="W9" s="53">
        <f t="shared" si="5"/>
        <v>1.2138895150328088E-3</v>
      </c>
    </row>
    <row r="10" spans="1:23" x14ac:dyDescent="0.2">
      <c r="A10" s="66" t="s">
        <v>302</v>
      </c>
      <c r="B10" s="88">
        <v>20.686364469637034</v>
      </c>
      <c r="C10" s="88">
        <v>20.686364469637034</v>
      </c>
      <c r="D10" s="74">
        <v>19.879402049253621</v>
      </c>
      <c r="E10" s="74">
        <v>19.879402049253621</v>
      </c>
      <c r="F10" s="74">
        <v>21.464506573642435</v>
      </c>
      <c r="G10" s="74">
        <v>21.464506573642435</v>
      </c>
      <c r="I10" s="66" t="s">
        <v>302</v>
      </c>
      <c r="J10" s="74">
        <v>20.852546371309465</v>
      </c>
      <c r="K10" s="74">
        <v>20.852546371309465</v>
      </c>
      <c r="L10" s="74">
        <v>20.839938087405315</v>
      </c>
      <c r="M10" s="74">
        <v>20.839938087405315</v>
      </c>
      <c r="N10" s="74">
        <v>21.995779500039149</v>
      </c>
      <c r="O10" s="74">
        <v>21.995779500039149</v>
      </c>
      <c r="Q10" s="66" t="s">
        <v>302</v>
      </c>
      <c r="R10" s="88">
        <v>26.047726336115442</v>
      </c>
      <c r="S10" s="74">
        <v>26.047726336115442</v>
      </c>
      <c r="T10" s="74">
        <v>25.936736937538665</v>
      </c>
      <c r="U10" s="74">
        <v>25.936736937538665</v>
      </c>
      <c r="V10" s="74">
        <v>25.04447088868346</v>
      </c>
      <c r="W10" s="74">
        <v>25.04447088868346</v>
      </c>
    </row>
    <row r="11" spans="1:23" x14ac:dyDescent="0.2">
      <c r="A11" s="165" t="s">
        <v>209</v>
      </c>
      <c r="B11" s="169">
        <v>48.358734130859375</v>
      </c>
      <c r="C11" s="52">
        <v>48.358734130859375</v>
      </c>
      <c r="D11" s="52">
        <v>61.476848602294922</v>
      </c>
      <c r="E11" s="52">
        <v>61.476848602294922</v>
      </c>
      <c r="F11" s="52">
        <v>31.664871215820312</v>
      </c>
      <c r="G11" s="52">
        <v>31.664871215820312</v>
      </c>
      <c r="I11" s="165" t="s">
        <v>209</v>
      </c>
      <c r="J11" s="52">
        <v>50.326072692871094</v>
      </c>
      <c r="K11" s="52">
        <v>50.326072692871094</v>
      </c>
      <c r="L11" s="52">
        <v>68.979736328125</v>
      </c>
      <c r="M11" s="52">
        <v>68.979736328125</v>
      </c>
      <c r="N11" s="52">
        <v>32.572944641113281</v>
      </c>
      <c r="O11" s="52">
        <v>32.572944641113281</v>
      </c>
      <c r="Q11" s="165" t="s">
        <v>209</v>
      </c>
      <c r="R11" s="169">
        <v>54.641529083251953</v>
      </c>
      <c r="S11" s="52">
        <v>54.641529083251953</v>
      </c>
      <c r="T11" s="52">
        <v>62.093143463134766</v>
      </c>
      <c r="U11" s="52">
        <v>62.093143463134766</v>
      </c>
      <c r="V11" s="52">
        <v>38.984260559082031</v>
      </c>
      <c r="W11" s="52">
        <v>38.984260559082031</v>
      </c>
    </row>
    <row r="12" spans="1:23" x14ac:dyDescent="0.2">
      <c r="A12" s="165" t="s">
        <v>304</v>
      </c>
      <c r="B12" s="169">
        <v>1.7500045299530029</v>
      </c>
      <c r="C12" s="52">
        <v>1.7500045299530029</v>
      </c>
      <c r="D12" s="52">
        <v>0</v>
      </c>
      <c r="E12" s="52">
        <v>0</v>
      </c>
      <c r="F12" s="52">
        <v>0.52117645740509033</v>
      </c>
      <c r="G12" s="52">
        <v>0.52117645740509033</v>
      </c>
      <c r="I12" s="165" t="s">
        <v>304</v>
      </c>
      <c r="J12" s="52">
        <v>5.5679993629455566</v>
      </c>
      <c r="K12" s="52">
        <v>5.5679993629455566</v>
      </c>
      <c r="L12" s="52">
        <v>0.57201570272445679</v>
      </c>
      <c r="M12" s="52">
        <v>0.57201570272445679</v>
      </c>
      <c r="N12" s="52">
        <v>1.1616063117980957</v>
      </c>
      <c r="O12" s="52">
        <v>1.1616063117980957</v>
      </c>
      <c r="Q12" s="165" t="s">
        <v>304</v>
      </c>
      <c r="R12" s="169">
        <v>3.4945173263549805</v>
      </c>
      <c r="S12" s="52">
        <v>3.4945173263549805</v>
      </c>
      <c r="T12" s="52">
        <v>1.9186971187591553</v>
      </c>
      <c r="U12" s="52">
        <v>1.9186971187591553</v>
      </c>
      <c r="V12" s="52">
        <v>1.8826707601547241</v>
      </c>
      <c r="W12" s="52">
        <v>1.8826707601547241</v>
      </c>
    </row>
    <row r="13" spans="1:23" x14ac:dyDescent="0.2">
      <c r="A13" s="168" t="s">
        <v>303</v>
      </c>
      <c r="B13" s="184">
        <v>22.186827047202254</v>
      </c>
      <c r="C13" s="75">
        <v>29.028804737319049</v>
      </c>
      <c r="D13" s="75">
        <v>21.649199409090031</v>
      </c>
      <c r="E13" s="75">
        <v>26.880767039522418</v>
      </c>
      <c r="F13" s="75">
        <v>22.88895233445162</v>
      </c>
      <c r="G13" s="75">
        <v>28.455165063261056</v>
      </c>
      <c r="I13" s="168" t="s">
        <v>303</v>
      </c>
      <c r="J13" s="75">
        <v>24.545925507818463</v>
      </c>
      <c r="K13" s="75">
        <v>28.79690300568835</v>
      </c>
      <c r="L13" s="75">
        <v>24.676640182047471</v>
      </c>
      <c r="M13" s="75">
        <v>28.901825504686915</v>
      </c>
      <c r="N13" s="75">
        <v>25.225796938127218</v>
      </c>
      <c r="O13" s="75">
        <v>30.100491253662891</v>
      </c>
      <c r="Q13" s="168" t="s">
        <v>303</v>
      </c>
      <c r="R13" s="184">
        <v>29.531059448405159</v>
      </c>
      <c r="S13" s="75">
        <v>33.144176675908497</v>
      </c>
      <c r="T13" s="75">
        <v>29.886348773610017</v>
      </c>
      <c r="U13" s="75">
        <v>33.231864119489082</v>
      </c>
      <c r="V13" s="75">
        <v>28.862270465328848</v>
      </c>
      <c r="W13" s="75">
        <v>33.1052998228528</v>
      </c>
    </row>
    <row r="14" spans="1:23" x14ac:dyDescent="0.2">
      <c r="A14" s="165" t="s">
        <v>206</v>
      </c>
      <c r="B14" s="169">
        <v>17.433097839355469</v>
      </c>
      <c r="C14" s="52">
        <v>0.16629371047019958</v>
      </c>
      <c r="D14" s="52">
        <v>18.8516764640808</v>
      </c>
      <c r="E14" s="52">
        <v>0.57258439064025879</v>
      </c>
      <c r="F14" s="52">
        <v>12.06410026550293</v>
      </c>
      <c r="G14" s="52">
        <v>0.2778899073600769</v>
      </c>
      <c r="I14" s="165" t="s">
        <v>206</v>
      </c>
      <c r="J14" s="52">
        <v>4.0228371620178223</v>
      </c>
      <c r="K14" s="52">
        <v>0.21959163248538971</v>
      </c>
      <c r="L14" s="52">
        <v>5.715395450592041</v>
      </c>
      <c r="M14" s="52">
        <v>0.36799895763397217</v>
      </c>
      <c r="N14" s="52">
        <v>4.0015053749084473</v>
      </c>
      <c r="O14" s="52">
        <v>0.16900855302810669</v>
      </c>
      <c r="Q14" s="165" t="s">
        <v>206</v>
      </c>
      <c r="R14" s="169">
        <v>13.507515907287598</v>
      </c>
      <c r="S14" s="52">
        <v>0.31061786413192749</v>
      </c>
      <c r="T14" s="52">
        <v>10.999294281005859</v>
      </c>
      <c r="U14" s="52">
        <v>0.34470891952514648</v>
      </c>
      <c r="V14" s="52">
        <v>9.5124673843383789</v>
      </c>
      <c r="W14" s="52">
        <v>6.8144522607326508E-2</v>
      </c>
    </row>
    <row r="15" spans="1:23" x14ac:dyDescent="0.2">
      <c r="A15" s="47" t="s">
        <v>293</v>
      </c>
      <c r="B15" s="89">
        <v>1.8304275274276733</v>
      </c>
      <c r="C15" s="53">
        <v>1.3642239384353161E-2</v>
      </c>
      <c r="D15" s="53">
        <v>0</v>
      </c>
      <c r="E15" s="53">
        <v>5.1218748092651367E-2</v>
      </c>
      <c r="F15" s="53">
        <v>0.14215625822544098</v>
      </c>
      <c r="G15" s="53">
        <v>5.1520254462957382E-2</v>
      </c>
      <c r="I15" s="47" t="s">
        <v>293</v>
      </c>
      <c r="J15" s="53">
        <v>7.2026774287223816E-2</v>
      </c>
      <c r="K15" s="53">
        <v>1.3942387886345387E-2</v>
      </c>
      <c r="L15" s="53">
        <v>0.36493304371833801</v>
      </c>
      <c r="M15" s="53">
        <v>4.7849465161561966E-2</v>
      </c>
      <c r="N15" s="53">
        <v>0.28768646717071533</v>
      </c>
      <c r="O15" s="53">
        <v>2.696605958044529E-2</v>
      </c>
      <c r="Q15" s="47" t="s">
        <v>293</v>
      </c>
      <c r="R15" s="89">
        <v>1.6949547529220581</v>
      </c>
      <c r="S15" s="53">
        <v>3.9923772215843201E-2</v>
      </c>
      <c r="T15" s="53">
        <v>1.1384086608886719</v>
      </c>
      <c r="U15" s="53">
        <v>9.577849879860878E-3</v>
      </c>
      <c r="V15" s="53">
        <v>0.33031529188156128</v>
      </c>
      <c r="W15" s="53">
        <v>7.9134881496429443E-2</v>
      </c>
    </row>
    <row r="17" spans="1:23" x14ac:dyDescent="0.2">
      <c r="A17" s="210" t="s">
        <v>226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I17" s="210" t="s">
        <v>226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  <c r="Q17" s="210" t="s">
        <v>226</v>
      </c>
      <c r="R17" s="192" t="s">
        <v>277</v>
      </c>
      <c r="S17" s="193"/>
      <c r="T17" s="192" t="s">
        <v>278</v>
      </c>
      <c r="U17" s="193"/>
      <c r="V17" s="192" t="s">
        <v>279</v>
      </c>
      <c r="W17" s="193"/>
    </row>
    <row r="18" spans="1:23" x14ac:dyDescent="0.2">
      <c r="A18" s="198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I18" s="198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  <c r="Q18" s="198"/>
      <c r="R18" s="13" t="s">
        <v>228</v>
      </c>
      <c r="S18" s="56" t="s">
        <v>4</v>
      </c>
      <c r="T18" s="13" t="s">
        <v>228</v>
      </c>
      <c r="U18" s="56" t="s">
        <v>4</v>
      </c>
      <c r="V18" s="13" t="s">
        <v>228</v>
      </c>
      <c r="W18" s="56" t="s">
        <v>4</v>
      </c>
    </row>
    <row r="19" spans="1:23" x14ac:dyDescent="0.2">
      <c r="A19" s="46" t="s">
        <v>205</v>
      </c>
      <c r="B19" s="67">
        <v>0.999</v>
      </c>
      <c r="C19" s="54">
        <v>0.999</v>
      </c>
      <c r="D19" s="54">
        <v>0.999</v>
      </c>
      <c r="E19" s="54">
        <v>0.999</v>
      </c>
      <c r="F19" s="54">
        <v>0.998</v>
      </c>
      <c r="G19" s="54">
        <v>0.998</v>
      </c>
      <c r="I19" s="46" t="s">
        <v>205</v>
      </c>
      <c r="J19" s="67">
        <v>0.999</v>
      </c>
      <c r="K19" s="54">
        <v>0.999</v>
      </c>
      <c r="L19" s="54">
        <v>0.999</v>
      </c>
      <c r="M19" s="54">
        <v>0.999</v>
      </c>
      <c r="N19" s="54">
        <v>0.999</v>
      </c>
      <c r="O19" s="54">
        <v>0.999</v>
      </c>
      <c r="Q19" s="46" t="s">
        <v>205</v>
      </c>
      <c r="R19" s="67">
        <v>0.999</v>
      </c>
      <c r="S19" s="54">
        <v>0.999</v>
      </c>
      <c r="T19" s="54">
        <v>0.998</v>
      </c>
      <c r="U19" s="54">
        <v>0.998</v>
      </c>
      <c r="V19" s="54">
        <v>0.997</v>
      </c>
      <c r="W19" s="54">
        <v>0.997</v>
      </c>
    </row>
    <row r="20" spans="1:23" x14ac:dyDescent="0.2">
      <c r="A20" s="36" t="s">
        <v>204</v>
      </c>
      <c r="B20" s="110">
        <v>-3.3860000000000001</v>
      </c>
      <c r="C20" s="110">
        <v>-3.3860000000000001</v>
      </c>
      <c r="D20" s="166">
        <v>-3.4470000000000001</v>
      </c>
      <c r="E20" s="166">
        <v>-3.4470000000000001</v>
      </c>
      <c r="F20" s="166">
        <v>-3.399</v>
      </c>
      <c r="G20" s="166">
        <v>-3.399</v>
      </c>
      <c r="I20" s="36" t="s">
        <v>204</v>
      </c>
      <c r="J20" s="110">
        <v>-3.3660000000000001</v>
      </c>
      <c r="K20" s="166">
        <v>-3.3660000000000001</v>
      </c>
      <c r="L20" s="166">
        <v>-3.5470000000000002</v>
      </c>
      <c r="M20" s="166">
        <v>-3.5470000000000002</v>
      </c>
      <c r="N20" s="166">
        <v>-3.5470000000000002</v>
      </c>
      <c r="O20" s="166">
        <v>-3.5470000000000002</v>
      </c>
      <c r="Q20" s="36" t="s">
        <v>204</v>
      </c>
      <c r="R20" s="110">
        <v>-3.4140000000000001</v>
      </c>
      <c r="S20" s="110">
        <v>-3.4140000000000001</v>
      </c>
      <c r="T20" s="166">
        <v>-3.4990000000000001</v>
      </c>
      <c r="U20" s="166">
        <v>-3.4990000000000001</v>
      </c>
      <c r="V20" s="166">
        <v>-3.383</v>
      </c>
      <c r="W20" s="166">
        <v>-3.383</v>
      </c>
    </row>
    <row r="21" spans="1:23" x14ac:dyDescent="0.2">
      <c r="A21" s="36" t="s">
        <v>301</v>
      </c>
      <c r="B21" s="169">
        <v>26.390470886230467</v>
      </c>
      <c r="C21" s="52">
        <v>26.390470886230467</v>
      </c>
      <c r="D21" s="52">
        <v>26.045926666259767</v>
      </c>
      <c r="E21" s="52">
        <v>26.045926666259767</v>
      </c>
      <c r="F21" s="52">
        <v>26.564910697937009</v>
      </c>
      <c r="G21" s="52">
        <v>26.564910697937009</v>
      </c>
      <c r="I21" s="36" t="s">
        <v>301</v>
      </c>
      <c r="J21" s="169">
        <v>26.580781745910645</v>
      </c>
      <c r="K21" s="169">
        <v>26.580781745910645</v>
      </c>
      <c r="L21" s="52">
        <v>27.361883354187011</v>
      </c>
      <c r="M21" s="52">
        <v>27.361883354187011</v>
      </c>
      <c r="N21" s="52">
        <v>27.361883354187011</v>
      </c>
      <c r="O21" s="52">
        <v>27.361883354187011</v>
      </c>
      <c r="Q21" s="36" t="s">
        <v>301</v>
      </c>
      <c r="R21" s="169">
        <v>31.9796293258667</v>
      </c>
      <c r="S21" s="52">
        <v>31.9796293258667</v>
      </c>
      <c r="T21" s="52">
        <v>32.210596656799318</v>
      </c>
      <c r="U21" s="52">
        <v>32.210596656799318</v>
      </c>
      <c r="V21" s="52">
        <v>30.426449394226076</v>
      </c>
      <c r="W21" s="52">
        <v>30.426449394226076</v>
      </c>
    </row>
    <row r="22" spans="1:23" x14ac:dyDescent="0.2">
      <c r="A22" s="37" t="s">
        <v>300</v>
      </c>
      <c r="B22" s="170">
        <f>10^(-1/B20)-1</f>
        <v>0.97393899742241907</v>
      </c>
      <c r="C22" s="170">
        <f t="shared" ref="C22:G22" si="6">10^(-1/C20)-1</f>
        <v>0.97393899742241907</v>
      </c>
      <c r="D22" s="170">
        <f t="shared" si="6"/>
        <v>0.95032658062699138</v>
      </c>
      <c r="E22" s="170">
        <f t="shared" si="6"/>
        <v>0.95032658062699138</v>
      </c>
      <c r="F22" s="170">
        <f t="shared" si="6"/>
        <v>0.96881168244561233</v>
      </c>
      <c r="G22" s="171">
        <f t="shared" si="6"/>
        <v>0.96881168244561233</v>
      </c>
      <c r="I22" s="37" t="s">
        <v>300</v>
      </c>
      <c r="J22" s="170">
        <f>10^(-1/J20)-1</f>
        <v>0.98193100789175025</v>
      </c>
      <c r="K22" s="170">
        <f t="shared" ref="K22:O22" si="7">10^(-1/K20)-1</f>
        <v>0.98193100789175025</v>
      </c>
      <c r="L22" s="170">
        <f t="shared" si="7"/>
        <v>0.91394031381676522</v>
      </c>
      <c r="M22" s="170">
        <f t="shared" si="7"/>
        <v>0.91394031381676522</v>
      </c>
      <c r="N22" s="170">
        <f t="shared" si="7"/>
        <v>0.91394031381676522</v>
      </c>
      <c r="O22" s="171">
        <f t="shared" si="7"/>
        <v>0.91394031381676522</v>
      </c>
      <c r="Q22" s="37" t="s">
        <v>300</v>
      </c>
      <c r="R22" s="170">
        <f>10^(-1/R20)-1</f>
        <v>0.96296041046068148</v>
      </c>
      <c r="S22" s="170">
        <f t="shared" ref="S22:W22" si="8">10^(-1/S20)-1</f>
        <v>0.96296041046068148</v>
      </c>
      <c r="T22" s="170">
        <f t="shared" si="8"/>
        <v>0.93106077250925989</v>
      </c>
      <c r="U22" s="170">
        <f t="shared" si="8"/>
        <v>0.93106077250925989</v>
      </c>
      <c r="V22" s="170">
        <f t="shared" si="8"/>
        <v>0.97512972571960876</v>
      </c>
      <c r="W22" s="171">
        <f t="shared" si="8"/>
        <v>0.97512972571960876</v>
      </c>
    </row>
    <row r="23" spans="1:23" x14ac:dyDescent="0.2">
      <c r="A23" s="50" t="s">
        <v>5</v>
      </c>
      <c r="B23" s="53">
        <f t="shared" ref="B23:G23" si="9">B28/B25/1.44</f>
        <v>9.9615905675150468E-2</v>
      </c>
      <c r="C23" s="53">
        <f t="shared" si="9"/>
        <v>2.931803335111715E-3</v>
      </c>
      <c r="D23" s="53">
        <f t="shared" si="9"/>
        <v>9.6959715293842841E-2</v>
      </c>
      <c r="E23" s="53">
        <f t="shared" si="9"/>
        <v>3.4710689471314166E-3</v>
      </c>
      <c r="F23" s="53">
        <f t="shared" si="9"/>
        <v>4.5710290674010778E-2</v>
      </c>
      <c r="G23" s="53">
        <f t="shared" si="9"/>
        <v>1.3561265770974367E-3</v>
      </c>
      <c r="I23" s="50" t="s">
        <v>5</v>
      </c>
      <c r="J23" s="53">
        <f t="shared" ref="J23:O23" si="10">J28/J25/1.44</f>
        <v>1.9561171737788985E-2</v>
      </c>
      <c r="K23" s="53">
        <f t="shared" si="10"/>
        <v>1.7102954175395328E-3</v>
      </c>
      <c r="L23" s="53">
        <f t="shared" si="10"/>
        <v>2.6053163569371474E-2</v>
      </c>
      <c r="M23" s="53">
        <f t="shared" si="10"/>
        <v>2.8822109073278839E-3</v>
      </c>
      <c r="N23" s="53">
        <f t="shared" si="10"/>
        <v>1.3653091710984536E-2</v>
      </c>
      <c r="O23" s="53">
        <f t="shared" si="10"/>
        <v>7.6034394515745525E-4</v>
      </c>
      <c r="Q23" s="50" t="s">
        <v>5</v>
      </c>
      <c r="R23" s="53">
        <f t="shared" ref="R23:W23" si="11">R28/R25/1.44</f>
        <v>4.777053270108543E-2</v>
      </c>
      <c r="S23" s="53">
        <f t="shared" si="11"/>
        <v>1.1429986718277225E-3</v>
      </c>
      <c r="T23" s="53">
        <f t="shared" si="11"/>
        <v>9.0825541270319179E-2</v>
      </c>
      <c r="U23" s="53">
        <f t="shared" si="11"/>
        <v>3.3532028648233666E-3</v>
      </c>
      <c r="V23" s="53">
        <f t="shared" si="11"/>
        <v>7.3424304744888633E-2</v>
      </c>
      <c r="W23" s="53">
        <f t="shared" si="11"/>
        <v>7.782842132646675E-4</v>
      </c>
    </row>
    <row r="24" spans="1:23" x14ac:dyDescent="0.2">
      <c r="A24" s="66" t="s">
        <v>302</v>
      </c>
      <c r="B24" s="88">
        <v>18.785553549425384</v>
      </c>
      <c r="C24" s="88">
        <v>18.785553549425384</v>
      </c>
      <c r="D24" s="74">
        <v>18.895739964550472</v>
      </c>
      <c r="E24" s="74">
        <v>18.895739964550472</v>
      </c>
      <c r="F24" s="74">
        <v>19.537061198883073</v>
      </c>
      <c r="G24" s="74">
        <v>19.537061198883073</v>
      </c>
      <c r="I24" s="66" t="s">
        <v>302</v>
      </c>
      <c r="J24" s="88">
        <v>18.94852142579537</v>
      </c>
      <c r="K24" s="74">
        <v>18.94852142579537</v>
      </c>
      <c r="L24" s="74">
        <v>19.948887088113874</v>
      </c>
      <c r="M24" s="74">
        <v>19.948887088113874</v>
      </c>
      <c r="N24" s="74">
        <v>19.669633928782272</v>
      </c>
      <c r="O24" s="74">
        <v>19.669633928782272</v>
      </c>
      <c r="Q24" s="66" t="s">
        <v>302</v>
      </c>
      <c r="R24" s="88">
        <v>24.230969016393789</v>
      </c>
      <c r="S24" s="74">
        <v>24.230969016393789</v>
      </c>
      <c r="T24" s="74">
        <v>25.34882343178699</v>
      </c>
      <c r="U24" s="74">
        <v>25.34882343178699</v>
      </c>
      <c r="V24" s="74">
        <v>23.507720210207658</v>
      </c>
      <c r="W24" s="74">
        <v>23.507720210207658</v>
      </c>
    </row>
    <row r="25" spans="1:23" x14ac:dyDescent="0.2">
      <c r="A25" s="165" t="s">
        <v>209</v>
      </c>
      <c r="B25" s="169">
        <v>176.11721801757812</v>
      </c>
      <c r="C25" s="52">
        <v>176.11721801757812</v>
      </c>
      <c r="D25" s="52">
        <v>118.58793640136719</v>
      </c>
      <c r="E25" s="52">
        <v>118.58793640136719</v>
      </c>
      <c r="F25" s="52">
        <v>116.85487365722656</v>
      </c>
      <c r="G25" s="52">
        <v>116.85487365722656</v>
      </c>
      <c r="I25" s="165" t="s">
        <v>209</v>
      </c>
      <c r="J25" s="169">
        <v>185.12156677246094</v>
      </c>
      <c r="K25" s="52">
        <v>185.12156677246094</v>
      </c>
      <c r="L25" s="52">
        <v>123.03754425048828</v>
      </c>
      <c r="M25" s="52">
        <v>123.03754425048828</v>
      </c>
      <c r="N25" s="52">
        <v>147.49284362792969</v>
      </c>
      <c r="O25" s="52">
        <v>147.49284362792969</v>
      </c>
      <c r="Q25" s="165" t="s">
        <v>209</v>
      </c>
      <c r="R25" s="169">
        <v>186.06814575195312</v>
      </c>
      <c r="S25" s="52">
        <v>186.06814575195312</v>
      </c>
      <c r="T25" s="52">
        <v>91.4254150390625</v>
      </c>
      <c r="U25" s="52">
        <v>91.4254150390625</v>
      </c>
      <c r="V25" s="52">
        <v>110.95479583740234</v>
      </c>
      <c r="W25" s="52">
        <v>110.95479583740234</v>
      </c>
    </row>
    <row r="26" spans="1:23" x14ac:dyDescent="0.2">
      <c r="A26" s="165" t="s">
        <v>304</v>
      </c>
      <c r="B26" s="169">
        <v>24.88519287109375</v>
      </c>
      <c r="C26" s="52">
        <v>24.88519287109375</v>
      </c>
      <c r="D26" s="52">
        <v>1.8194005489349365</v>
      </c>
      <c r="E26" s="52">
        <v>1.8194005489349365</v>
      </c>
      <c r="F26" s="52">
        <v>0.53137665987014771</v>
      </c>
      <c r="G26" s="52">
        <v>0.53137665987014771</v>
      </c>
      <c r="I26" s="165" t="s">
        <v>304</v>
      </c>
      <c r="J26" s="169">
        <v>7.5676264762878418</v>
      </c>
      <c r="K26" s="52">
        <v>7.5676264762878418</v>
      </c>
      <c r="L26" s="52">
        <v>2.4718849658966064</v>
      </c>
      <c r="M26" s="52">
        <v>2.4718849658966064</v>
      </c>
      <c r="N26" s="52">
        <v>4.7852706909179688</v>
      </c>
      <c r="O26" s="52">
        <v>4.7852706909179688</v>
      </c>
      <c r="Q26" s="165" t="s">
        <v>304</v>
      </c>
      <c r="R26" s="169">
        <v>1.4962899684906006</v>
      </c>
      <c r="S26" s="52">
        <v>1.4962899684906006</v>
      </c>
      <c r="T26" s="52">
        <v>5.4550457000732422</v>
      </c>
      <c r="U26" s="52">
        <v>5.4550457000732422</v>
      </c>
      <c r="V26" s="52">
        <v>0.72440248727798462</v>
      </c>
      <c r="W26" s="52">
        <v>0.72440248727798462</v>
      </c>
    </row>
    <row r="27" spans="1:23" x14ac:dyDescent="0.2">
      <c r="A27" s="168" t="s">
        <v>303</v>
      </c>
      <c r="B27" s="184">
        <v>21.641234678081858</v>
      </c>
      <c r="C27" s="75">
        <v>26.826288227408853</v>
      </c>
      <c r="D27" s="75">
        <v>21.843483639028392</v>
      </c>
      <c r="E27" s="75">
        <v>26.828962846632006</v>
      </c>
      <c r="F27" s="75">
        <v>23.553352654620134</v>
      </c>
      <c r="G27" s="75">
        <v>28.745991066624558</v>
      </c>
      <c r="I27" s="168" t="s">
        <v>303</v>
      </c>
      <c r="J27" s="184">
        <v>24.166638158466135</v>
      </c>
      <c r="K27" s="75">
        <v>27.728955846742718</v>
      </c>
      <c r="L27" s="75">
        <v>25.005750961596998</v>
      </c>
      <c r="M27" s="75">
        <v>28.39716077349555</v>
      </c>
      <c r="N27" s="75">
        <v>25.721876655754119</v>
      </c>
      <c r="O27" s="75">
        <v>30.170598243438857</v>
      </c>
      <c r="Q27" s="168" t="s">
        <v>303</v>
      </c>
      <c r="R27" s="184">
        <v>28.199666940798611</v>
      </c>
      <c r="S27" s="75">
        <v>33.734151360696004</v>
      </c>
      <c r="T27" s="75">
        <v>28.439943298494118</v>
      </c>
      <c r="U27" s="75">
        <v>33.453129131925515</v>
      </c>
      <c r="V27" s="75">
        <v>26.808843710994267</v>
      </c>
      <c r="W27" s="75">
        <v>33.489259296796256</v>
      </c>
    </row>
    <row r="28" spans="1:23" x14ac:dyDescent="0.2">
      <c r="A28" s="165" t="s">
        <v>206</v>
      </c>
      <c r="B28" s="169">
        <v>25.263469696044922</v>
      </c>
      <c r="C28" s="52">
        <v>0.74353110790252686</v>
      </c>
      <c r="D28" s="52">
        <v>16.557483673095703</v>
      </c>
      <c r="E28" s="52">
        <v>0.59274274110794067</v>
      </c>
      <c r="F28" s="52">
        <v>7.6917171478271484</v>
      </c>
      <c r="G28" s="52">
        <v>0.22819679975509644</v>
      </c>
      <c r="I28" s="165" t="s">
        <v>206</v>
      </c>
      <c r="J28" s="169">
        <v>5.2145204544067383</v>
      </c>
      <c r="K28" s="52">
        <v>0.45592209696769714</v>
      </c>
      <c r="L28" s="52">
        <v>4.6159448623657227</v>
      </c>
      <c r="M28" s="52">
        <v>0.51065301895141602</v>
      </c>
      <c r="N28" s="52">
        <v>2.8997759819030762</v>
      </c>
      <c r="O28" s="52">
        <v>0.16148921847343445</v>
      </c>
      <c r="Q28" s="165" t="s">
        <v>206</v>
      </c>
      <c r="R28" s="169">
        <v>12.79954719543457</v>
      </c>
      <c r="S28" s="52">
        <v>0.30625292658805847</v>
      </c>
      <c r="T28" s="52">
        <v>11.957418441772461</v>
      </c>
      <c r="U28" s="52">
        <v>0.44145786762237549</v>
      </c>
      <c r="V28" s="52">
        <v>11.731361389160156</v>
      </c>
      <c r="W28" s="52">
        <v>0.12435028702020645</v>
      </c>
    </row>
    <row r="29" spans="1:23" x14ac:dyDescent="0.2">
      <c r="A29" s="47" t="s">
        <v>293</v>
      </c>
      <c r="B29" s="89">
        <v>8.1624619662761688E-2</v>
      </c>
      <c r="C29" s="53">
        <v>1.4862243551760912E-3</v>
      </c>
      <c r="D29" s="53">
        <v>2.1953518390655518</v>
      </c>
      <c r="E29" s="53">
        <v>0.11933466792106628</v>
      </c>
      <c r="F29" s="53">
        <v>0.78052049875259399</v>
      </c>
      <c r="G29" s="53">
        <v>3.6161396652460098E-2</v>
      </c>
      <c r="I29" s="47" t="s">
        <v>293</v>
      </c>
      <c r="J29" s="89">
        <v>4.309464618563652E-2</v>
      </c>
      <c r="K29" s="53">
        <v>6.7472174763679504E-2</v>
      </c>
      <c r="L29" s="53">
        <v>8.3373881876468658E-2</v>
      </c>
      <c r="M29" s="53">
        <v>5.6630529463291168E-2</v>
      </c>
      <c r="N29" s="53">
        <v>0.39094135165214539</v>
      </c>
      <c r="O29" s="53">
        <v>0.16148921847343445</v>
      </c>
      <c r="Q29" s="47" t="s">
        <v>293</v>
      </c>
      <c r="R29" s="89">
        <v>0.19106413424015045</v>
      </c>
      <c r="S29" s="53">
        <v>0.1785171777009964</v>
      </c>
      <c r="T29" s="53">
        <v>0.29778265953063965</v>
      </c>
      <c r="U29" s="53">
        <v>0.17939342558383942</v>
      </c>
      <c r="V29" s="53">
        <v>0.29432862997055054</v>
      </c>
      <c r="W29" s="53">
        <v>0</v>
      </c>
    </row>
    <row r="31" spans="1:23" x14ac:dyDescent="0.2">
      <c r="A31" s="190" t="s">
        <v>284</v>
      </c>
      <c r="B31" s="192" t="s">
        <v>10</v>
      </c>
      <c r="C31" s="193"/>
      <c r="D31" s="192" t="s">
        <v>11</v>
      </c>
      <c r="E31" s="193"/>
      <c r="I31" s="190" t="s">
        <v>287</v>
      </c>
      <c r="J31" s="192" t="s">
        <v>10</v>
      </c>
      <c r="K31" s="193"/>
      <c r="L31" s="192" t="s">
        <v>11</v>
      </c>
      <c r="M31" s="193"/>
      <c r="Q31" s="190" t="s">
        <v>285</v>
      </c>
      <c r="R31" s="192" t="s">
        <v>10</v>
      </c>
      <c r="S31" s="193"/>
      <c r="T31" s="192" t="s">
        <v>11</v>
      </c>
      <c r="U31" s="193"/>
    </row>
    <row r="32" spans="1:23" x14ac:dyDescent="0.2">
      <c r="A32" s="191"/>
      <c r="B32" s="13" t="s">
        <v>3</v>
      </c>
      <c r="C32" s="56" t="s">
        <v>4</v>
      </c>
      <c r="D32" s="25" t="s">
        <v>3</v>
      </c>
      <c r="E32" s="56" t="s">
        <v>4</v>
      </c>
      <c r="I32" s="191"/>
      <c r="J32" s="13" t="s">
        <v>3</v>
      </c>
      <c r="K32" s="56" t="s">
        <v>4</v>
      </c>
      <c r="L32" s="25" t="s">
        <v>3</v>
      </c>
      <c r="M32" s="56" t="s">
        <v>4</v>
      </c>
      <c r="Q32" s="191"/>
      <c r="R32" s="13" t="s">
        <v>3</v>
      </c>
      <c r="S32" s="56" t="s">
        <v>4</v>
      </c>
      <c r="T32" s="25" t="s">
        <v>3</v>
      </c>
      <c r="U32" s="56" t="s">
        <v>4</v>
      </c>
    </row>
    <row r="33" spans="1:21" x14ac:dyDescent="0.2">
      <c r="A33" s="2" t="s">
        <v>225</v>
      </c>
      <c r="B33" s="154">
        <f>AVERAGE(B9,D9,F9)</f>
        <v>0.24262390738122905</v>
      </c>
      <c r="C33" s="154">
        <f>AVERAGE(C9,E9,G9)</f>
        <v>4.9834588264244892E-3</v>
      </c>
      <c r="D33" s="154">
        <f>STDEV(B9,D9,F9)/SQRT(COUNT(B9,D9,F9))</f>
        <v>1.5395887238717185E-2</v>
      </c>
      <c r="E33" s="154">
        <f>STDEV(C9,E9,G9)/SQRT(COUNT(C9,E9,G9))</f>
        <v>1.3021897837937372E-3</v>
      </c>
      <c r="I33" s="2" t="s">
        <v>225</v>
      </c>
      <c r="J33" s="154">
        <f>AVERAGE(J9,L9,N9)</f>
        <v>6.612016575472425E-2</v>
      </c>
      <c r="K33" s="154">
        <f>AVERAGE(K9,M9,O9)</f>
        <v>3.4460369487468272E-3</v>
      </c>
      <c r="L33" s="154">
        <f>STDEV(J9,L9,N9)/SQRT(COUNT(J9,L9,N9))</f>
        <v>9.6131524636876402E-3</v>
      </c>
      <c r="M33" s="154">
        <f>STDEV(K9,M9,O9)/SQRT(COUNT(K9,M9,O9))</f>
        <v>2.1001402497161105E-4</v>
      </c>
      <c r="Q33" s="2" t="s">
        <v>225</v>
      </c>
      <c r="R33" s="154">
        <f>AVERAGE(R9,T9,V9)</f>
        <v>0.15471113957066859</v>
      </c>
      <c r="S33" s="154">
        <f>AVERAGE(S9,U9,W9)</f>
        <v>3.0055856968401041E-3</v>
      </c>
      <c r="T33" s="154">
        <f>STDEV(R9,T9,V9)/SQRT(COUNT(R9,T9,V9))</f>
        <v>1.586091653879804E-2</v>
      </c>
      <c r="U33" s="154">
        <f>STDEV(S9,U9,W9)/SQRT(COUNT(S9,U9,W9))</f>
        <v>8.9624576331088449E-4</v>
      </c>
    </row>
    <row r="34" spans="1:21" x14ac:dyDescent="0.2">
      <c r="A34" s="2" t="s">
        <v>226</v>
      </c>
      <c r="B34" s="154">
        <f>AVERAGE(B23,D23,F23)</f>
        <v>8.0761970547668024E-2</v>
      </c>
      <c r="C34" s="154">
        <f>AVERAGE(C23,E23,G23)</f>
        <v>2.5863329531135228E-3</v>
      </c>
      <c r="D34" s="154">
        <f>STDEV(B23,D23,F23)/SQRT(COUNT(B23,D23,F23))</f>
        <v>1.7542605596180691E-2</v>
      </c>
      <c r="E34" s="154">
        <f>STDEV(C23,E23,G23)/SQRT(COUNT(C23,E23,G23))</f>
        <v>6.3449655784979643E-4</v>
      </c>
      <c r="I34" s="2" t="s">
        <v>226</v>
      </c>
      <c r="J34" s="154">
        <f>AVERAGE(J23,L23,N23)</f>
        <v>1.9755809006048331E-2</v>
      </c>
      <c r="K34" s="154">
        <f>AVERAGE(K23,M23,O23)</f>
        <v>1.7842834233416239E-3</v>
      </c>
      <c r="L34" s="154">
        <f>STDEV(J23,L23,N23)/SQRT(COUNT(J23,L23,N23))</f>
        <v>3.5809150726658595E-3</v>
      </c>
      <c r="M34" s="154">
        <f>STDEV(K23,M23,O23)/SQRT(COUNT(K23,M23,O23))</f>
        <v>6.1364634767361963E-4</v>
      </c>
      <c r="Q34" s="2" t="s">
        <v>226</v>
      </c>
      <c r="R34" s="154">
        <f>AVERAGE(R23,T23,V23)</f>
        <v>7.0673459572097752E-2</v>
      </c>
      <c r="S34" s="154">
        <f>AVERAGE(S23,U23,W23)</f>
        <v>1.7581619166385856E-3</v>
      </c>
      <c r="T34" s="154">
        <f>STDEV(R23,T23,V23)/SQRT(COUNT(R23,T23,V23))</f>
        <v>1.2504783119506681E-2</v>
      </c>
      <c r="U34" s="154">
        <f>STDEV(S23,U23,W23)/SQRT(COUNT(S23,U23,W23))</f>
        <v>8.0443994573054553E-4</v>
      </c>
    </row>
    <row r="36" spans="1:21" x14ac:dyDescent="0.2">
      <c r="A36" s="188" t="s">
        <v>259</v>
      </c>
      <c r="B36" s="189"/>
      <c r="D36" s="71"/>
      <c r="I36" s="188" t="s">
        <v>260</v>
      </c>
      <c r="J36" s="189"/>
      <c r="Q36" s="188" t="s">
        <v>261</v>
      </c>
      <c r="R36" s="189"/>
    </row>
    <row r="37" spans="1:21" ht="17" thickBot="1" x14ac:dyDescent="0.25">
      <c r="A37" s="8"/>
      <c r="B37" s="86" t="s">
        <v>13</v>
      </c>
      <c r="D37" s="71"/>
      <c r="I37" s="8"/>
      <c r="J37" s="86" t="s">
        <v>13</v>
      </c>
      <c r="Q37" s="8"/>
      <c r="R37" s="86" t="s">
        <v>13</v>
      </c>
    </row>
    <row r="38" spans="1:21" x14ac:dyDescent="0.2">
      <c r="A38" s="2" t="s">
        <v>227</v>
      </c>
      <c r="B38" s="155">
        <f>_xlfn.T.TEST(_xlfn.VSTACK(B9,D9,F9),_xlfn.VSTACK(B23,D23,F23),2,2)</f>
        <v>2.27029187939628E-3</v>
      </c>
      <c r="I38" s="2" t="s">
        <v>227</v>
      </c>
      <c r="J38" s="155">
        <f>_xlfn.T.TEST(_xlfn.VSTACK(J9,L9,N9),_xlfn.VSTACK(J23,L23,N23),2,2)</f>
        <v>1.0661342844778782E-2</v>
      </c>
      <c r="Q38" s="2" t="s">
        <v>227</v>
      </c>
      <c r="R38" s="155">
        <f>_xlfn.T.TEST(_xlfn.VSTACK(R9,T9,V9),_xlfn.VSTACK(R23,T23,V23),2,2)</f>
        <v>1.4136019000418408E-2</v>
      </c>
    </row>
    <row r="40" spans="1:21" x14ac:dyDescent="0.2">
      <c r="A40" s="1" t="s">
        <v>252</v>
      </c>
    </row>
    <row r="42" spans="1:21" x14ac:dyDescent="0.2">
      <c r="B42" s="73"/>
      <c r="F42" s="73"/>
    </row>
    <row r="43" spans="1:21" x14ac:dyDescent="0.2">
      <c r="B43" s="71"/>
      <c r="F43" s="71"/>
    </row>
    <row r="44" spans="1:21" x14ac:dyDescent="0.2">
      <c r="B44" s="71"/>
      <c r="F44" s="71"/>
    </row>
    <row r="45" spans="1:21" x14ac:dyDescent="0.2">
      <c r="B45" s="71"/>
      <c r="F45" s="71"/>
    </row>
    <row r="46" spans="1:21" x14ac:dyDescent="0.2">
      <c r="B46" s="71"/>
      <c r="F46" s="71"/>
    </row>
  </sheetData>
  <mergeCells count="39">
    <mergeCell ref="F17:G17"/>
    <mergeCell ref="A36:B36"/>
    <mergeCell ref="A31:A32"/>
    <mergeCell ref="B31:C31"/>
    <mergeCell ref="D31:E31"/>
    <mergeCell ref="A17:A18"/>
    <mergeCell ref="B17:C17"/>
    <mergeCell ref="D17:E17"/>
    <mergeCell ref="A2:G2"/>
    <mergeCell ref="A3:A4"/>
    <mergeCell ref="B3:C3"/>
    <mergeCell ref="D3:E3"/>
    <mergeCell ref="F3:G3"/>
    <mergeCell ref="I2:O2"/>
    <mergeCell ref="I3:I4"/>
    <mergeCell ref="J3:K3"/>
    <mergeCell ref="L3:M3"/>
    <mergeCell ref="N3:O3"/>
    <mergeCell ref="V17:W17"/>
    <mergeCell ref="Q31:Q32"/>
    <mergeCell ref="R31:S31"/>
    <mergeCell ref="T31:U31"/>
    <mergeCell ref="Q2:W2"/>
    <mergeCell ref="Q3:Q4"/>
    <mergeCell ref="R3:S3"/>
    <mergeCell ref="T3:U3"/>
    <mergeCell ref="V3:W3"/>
    <mergeCell ref="I36:J36"/>
    <mergeCell ref="Q36:R36"/>
    <mergeCell ref="Q17:Q18"/>
    <mergeCell ref="R17:S17"/>
    <mergeCell ref="T17:U17"/>
    <mergeCell ref="N17:O17"/>
    <mergeCell ref="I31:I32"/>
    <mergeCell ref="J31:K31"/>
    <mergeCell ref="L31:M31"/>
    <mergeCell ref="I17:I18"/>
    <mergeCell ref="J17:K17"/>
    <mergeCell ref="L17:M17"/>
  </mergeCells>
  <phoneticPr fontId="7"/>
  <pageMargins left="0.7" right="0.7" top="0.75" bottom="0.75" header="0.3" footer="0.3"/>
  <pageSetup paperSize="9" orientation="portrait" horizontalDpi="0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830E-8538-D54B-9532-D8047E999A3C}">
  <dimension ref="A1:F49"/>
  <sheetViews>
    <sheetView zoomScaleNormal="100" workbookViewId="0"/>
  </sheetViews>
  <sheetFormatPr baseColWidth="10" defaultColWidth="11" defaultRowHeight="16" x14ac:dyDescent="0.2"/>
  <cols>
    <col min="2" max="2" width="11.5" bestFit="1" customWidth="1"/>
    <col min="5" max="5" width="8.1640625" bestFit="1" customWidth="1"/>
    <col min="6" max="6" width="7" bestFit="1" customWidth="1"/>
    <col min="7" max="7" width="12.1640625" customWidth="1"/>
    <col min="8" max="8" width="12" customWidth="1"/>
    <col min="9" max="9" width="11.5" customWidth="1"/>
    <col min="10" max="10" width="11.83203125" customWidth="1"/>
  </cols>
  <sheetData>
    <row r="1" spans="1:6" x14ac:dyDescent="0.2">
      <c r="A1" s="3" t="s">
        <v>234</v>
      </c>
    </row>
    <row r="2" spans="1:6" x14ac:dyDescent="0.2">
      <c r="A2" s="196" t="s">
        <v>249</v>
      </c>
      <c r="B2" s="196"/>
      <c r="C2" s="196"/>
      <c r="D2" s="196"/>
      <c r="E2" s="196"/>
      <c r="F2" s="196"/>
    </row>
    <row r="3" spans="1:6" x14ac:dyDescent="0.2">
      <c r="A3" s="22" t="s">
        <v>233</v>
      </c>
      <c r="B3" s="79" t="s">
        <v>283</v>
      </c>
      <c r="C3" s="79" t="s">
        <v>278</v>
      </c>
      <c r="D3" s="79" t="s">
        <v>279</v>
      </c>
      <c r="E3" s="79" t="s">
        <v>10</v>
      </c>
      <c r="F3" s="79" t="s">
        <v>291</v>
      </c>
    </row>
    <row r="4" spans="1:6" x14ac:dyDescent="0.2">
      <c r="A4" s="79" t="s">
        <v>121</v>
      </c>
      <c r="B4" s="23">
        <v>1.8284519669527811E-2</v>
      </c>
      <c r="C4" s="23">
        <v>1.0138411827432657E-2</v>
      </c>
      <c r="D4" s="23">
        <v>8.3746051554030344E-3</v>
      </c>
      <c r="E4" s="39">
        <f>AVERAGE(B4:D4)</f>
        <v>1.2265845550787835E-2</v>
      </c>
      <c r="F4" s="39">
        <f>STDEV(B4:D4)</f>
        <v>5.2864054048821219E-3</v>
      </c>
    </row>
    <row r="5" spans="1:6" x14ac:dyDescent="0.2">
      <c r="A5" s="79" t="s">
        <v>122</v>
      </c>
      <c r="B5" s="23">
        <v>0.50439903013508836</v>
      </c>
      <c r="C5" s="23">
        <v>0.3532112917406327</v>
      </c>
      <c r="D5" s="23">
        <v>0.33545557672371212</v>
      </c>
      <c r="E5" s="39">
        <f t="shared" ref="E5:E8" si="0">AVERAGE(B5:D5)</f>
        <v>0.39768863286647771</v>
      </c>
      <c r="F5" s="39">
        <f t="shared" ref="F5:F8" si="1">STDEV(B5:D5)</f>
        <v>9.2839366746327326E-2</v>
      </c>
    </row>
    <row r="6" spans="1:6" x14ac:dyDescent="0.2">
      <c r="A6" s="79" t="s">
        <v>123</v>
      </c>
      <c r="B6" s="23">
        <v>0.55426519400723151</v>
      </c>
      <c r="C6" s="23">
        <v>0.48826595673281281</v>
      </c>
      <c r="D6" s="23">
        <v>0.4784367452590082</v>
      </c>
      <c r="E6" s="39">
        <f t="shared" si="0"/>
        <v>0.50698929866635079</v>
      </c>
      <c r="F6" s="39">
        <f t="shared" si="1"/>
        <v>4.1236040786678585E-2</v>
      </c>
    </row>
    <row r="7" spans="1:6" x14ac:dyDescent="0.2">
      <c r="A7" s="79" t="s">
        <v>124</v>
      </c>
      <c r="B7" s="23">
        <v>0.57214849055255057</v>
      </c>
      <c r="C7" s="23">
        <v>0.55275916115658374</v>
      </c>
      <c r="D7" s="23">
        <v>0.53434193182961109</v>
      </c>
      <c r="E7" s="39">
        <f t="shared" si="0"/>
        <v>0.5530831945129151</v>
      </c>
      <c r="F7" s="39">
        <f t="shared" si="1"/>
        <v>1.8905362171346501E-2</v>
      </c>
    </row>
    <row r="8" spans="1:6" x14ac:dyDescent="0.2">
      <c r="A8" s="79" t="s">
        <v>125</v>
      </c>
      <c r="B8" s="23">
        <v>0.57672882892030219</v>
      </c>
      <c r="C8" s="23">
        <v>0.55713398761683974</v>
      </c>
      <c r="D8" s="23">
        <v>0.54873303095744741</v>
      </c>
      <c r="E8" s="39">
        <f t="shared" si="0"/>
        <v>0.56086528249819645</v>
      </c>
      <c r="F8" s="39">
        <f t="shared" si="1"/>
        <v>1.4366039712216276E-2</v>
      </c>
    </row>
    <row r="10" spans="1:6" x14ac:dyDescent="0.2">
      <c r="A10" s="196" t="s">
        <v>249</v>
      </c>
      <c r="B10" s="196"/>
      <c r="C10" s="196"/>
      <c r="D10" s="196"/>
      <c r="E10" s="196"/>
      <c r="F10" s="196"/>
    </row>
    <row r="11" spans="1:6" x14ac:dyDescent="0.2">
      <c r="A11" s="22" t="s">
        <v>236</v>
      </c>
      <c r="B11" s="79" t="s">
        <v>283</v>
      </c>
      <c r="C11" s="79" t="s">
        <v>278</v>
      </c>
      <c r="D11" s="79" t="s">
        <v>279</v>
      </c>
      <c r="E11" s="79" t="s">
        <v>10</v>
      </c>
      <c r="F11" s="79" t="s">
        <v>291</v>
      </c>
    </row>
    <row r="12" spans="1:6" x14ac:dyDescent="0.2">
      <c r="A12" s="79" t="s">
        <v>121</v>
      </c>
      <c r="B12" s="23">
        <v>5.0977233567488754E-3</v>
      </c>
      <c r="C12" s="23">
        <v>6.5542509684460484E-3</v>
      </c>
      <c r="D12" s="23">
        <v>9.6671047101198684E-3</v>
      </c>
      <c r="E12" s="39">
        <f>AVERAGE(B12:D12)</f>
        <v>7.1063596784382635E-3</v>
      </c>
      <c r="F12" s="39">
        <f>STDEV(B12:D12)</f>
        <v>2.334187119506614E-3</v>
      </c>
    </row>
    <row r="13" spans="1:6" x14ac:dyDescent="0.2">
      <c r="A13" s="79" t="s">
        <v>122</v>
      </c>
      <c r="B13" s="23">
        <v>2.9573145811745413E-2</v>
      </c>
      <c r="C13" s="23">
        <v>4.9135971092419545E-2</v>
      </c>
      <c r="D13" s="23">
        <v>4.4149475041444099E-2</v>
      </c>
      <c r="E13" s="39">
        <f t="shared" ref="E13:E16" si="2">AVERAGE(B13:D13)</f>
        <v>4.0952863981869682E-2</v>
      </c>
      <c r="F13" s="39">
        <f t="shared" ref="F13:F16" si="3">STDEV(B13:D13)</f>
        <v>1.016561729262867E-2</v>
      </c>
    </row>
    <row r="14" spans="1:6" x14ac:dyDescent="0.2">
      <c r="A14" s="79" t="s">
        <v>123</v>
      </c>
      <c r="B14" s="23">
        <v>4.557864620007801E-2</v>
      </c>
      <c r="C14" s="23">
        <v>8.8747912799456818E-2</v>
      </c>
      <c r="D14" s="23">
        <v>7.0583147904728361E-2</v>
      </c>
      <c r="E14" s="39">
        <f t="shared" si="2"/>
        <v>6.8303235634754392E-2</v>
      </c>
      <c r="F14" s="39">
        <f t="shared" si="3"/>
        <v>2.1674752470354625E-2</v>
      </c>
    </row>
    <row r="15" spans="1:6" x14ac:dyDescent="0.2">
      <c r="A15" s="79" t="s">
        <v>124</v>
      </c>
      <c r="B15" s="23">
        <v>5.5829084357012587E-2</v>
      </c>
      <c r="C15" s="23">
        <v>0.13229544078877539</v>
      </c>
      <c r="D15" s="23">
        <v>0.10227478877386237</v>
      </c>
      <c r="E15" s="39">
        <f t="shared" si="2"/>
        <v>9.6799771306550111E-2</v>
      </c>
      <c r="F15" s="39">
        <f t="shared" si="3"/>
        <v>3.8526066223894165E-2</v>
      </c>
    </row>
    <row r="16" spans="1:6" x14ac:dyDescent="0.2">
      <c r="A16" s="79" t="s">
        <v>125</v>
      </c>
      <c r="B16" s="23">
        <v>6.5275603469130694E-2</v>
      </c>
      <c r="C16" s="23">
        <v>0.16769792832555488</v>
      </c>
      <c r="D16" s="23">
        <v>0.12251117562429349</v>
      </c>
      <c r="E16" s="39">
        <f t="shared" si="2"/>
        <v>0.11849490247299303</v>
      </c>
      <c r="F16" s="39">
        <f t="shared" si="3"/>
        <v>5.1329143717464436E-2</v>
      </c>
    </row>
    <row r="18" spans="1:6" x14ac:dyDescent="0.2">
      <c r="A18" s="196" t="s">
        <v>249</v>
      </c>
      <c r="B18" s="196"/>
      <c r="C18" s="196"/>
      <c r="D18" s="196"/>
      <c r="E18" s="196"/>
      <c r="F18" s="196"/>
    </row>
    <row r="19" spans="1:6" x14ac:dyDescent="0.2">
      <c r="A19" s="22" t="s">
        <v>235</v>
      </c>
      <c r="B19" s="79" t="s">
        <v>283</v>
      </c>
      <c r="C19" s="79" t="s">
        <v>278</v>
      </c>
      <c r="D19" s="79" t="s">
        <v>279</v>
      </c>
      <c r="E19" s="79" t="s">
        <v>10</v>
      </c>
      <c r="F19" s="79" t="s">
        <v>291</v>
      </c>
    </row>
    <row r="20" spans="1:6" x14ac:dyDescent="0.2">
      <c r="A20" s="79" t="s">
        <v>121</v>
      </c>
      <c r="B20" s="23">
        <v>6.8801730819445196E-3</v>
      </c>
      <c r="C20" s="23">
        <v>6.9600528850694123E-3</v>
      </c>
      <c r="D20" s="23">
        <v>5.415568634706644E-3</v>
      </c>
      <c r="E20" s="39">
        <f>AVERAGE(B20:D20)</f>
        <v>6.418598200573525E-3</v>
      </c>
      <c r="F20" s="39">
        <f>STDEV(B20:D20)</f>
        <v>8.69566804931712E-4</v>
      </c>
    </row>
    <row r="21" spans="1:6" x14ac:dyDescent="0.2">
      <c r="A21" s="79" t="s">
        <v>122</v>
      </c>
      <c r="B21" s="23">
        <v>6.5637979641465991E-2</v>
      </c>
      <c r="C21" s="23">
        <v>5.931445228004889E-2</v>
      </c>
      <c r="D21" s="23">
        <v>1.1709635194354334E-2</v>
      </c>
      <c r="E21" s="39">
        <f t="shared" ref="E21:E24" si="4">AVERAGE(B21:D21)</f>
        <v>4.5554022371956403E-2</v>
      </c>
      <c r="F21" s="39">
        <f t="shared" ref="F21:F24" si="5">STDEV(B21:D21)</f>
        <v>2.9480140046194234E-2</v>
      </c>
    </row>
    <row r="22" spans="1:6" x14ac:dyDescent="0.2">
      <c r="A22" s="79" t="s">
        <v>123</v>
      </c>
      <c r="B22" s="23">
        <v>6.3112422294805612E-2</v>
      </c>
      <c r="C22" s="23">
        <v>6.8062644200517386E-2</v>
      </c>
      <c r="D22" s="23">
        <v>1.800844948079125E-2</v>
      </c>
      <c r="E22" s="39">
        <f t="shared" si="4"/>
        <v>4.9727838658704754E-2</v>
      </c>
      <c r="F22" s="39">
        <f t="shared" si="5"/>
        <v>2.7581078869288234E-2</v>
      </c>
    </row>
    <row r="23" spans="1:6" x14ac:dyDescent="0.2">
      <c r="A23" s="79" t="s">
        <v>124</v>
      </c>
      <c r="B23" s="23">
        <v>6.5613913787852612E-2</v>
      </c>
      <c r="C23" s="23">
        <v>6.7842996038890893E-2</v>
      </c>
      <c r="D23" s="23">
        <v>2.3802766613873351E-2</v>
      </c>
      <c r="E23" s="39">
        <f t="shared" si="4"/>
        <v>5.2419892146872288E-2</v>
      </c>
      <c r="F23" s="39">
        <f t="shared" si="5"/>
        <v>2.4808206449661706E-2</v>
      </c>
    </row>
    <row r="24" spans="1:6" x14ac:dyDescent="0.2">
      <c r="A24" s="79" t="s">
        <v>125</v>
      </c>
      <c r="B24" s="23">
        <v>6.2374967715952925E-2</v>
      </c>
      <c r="C24" s="23">
        <v>7.0143031014510276E-2</v>
      </c>
      <c r="D24" s="23">
        <v>2.1894350518332988E-2</v>
      </c>
      <c r="E24" s="39">
        <f t="shared" si="4"/>
        <v>5.147078308293207E-2</v>
      </c>
      <c r="F24" s="39">
        <f t="shared" si="5"/>
        <v>2.5906750554417365E-2</v>
      </c>
    </row>
    <row r="49" spans="2:5" x14ac:dyDescent="0.2">
      <c r="B49" s="33"/>
      <c r="C49" s="33"/>
      <c r="D49" s="33"/>
      <c r="E49" s="33"/>
    </row>
  </sheetData>
  <mergeCells count="3">
    <mergeCell ref="A2:F2"/>
    <mergeCell ref="A10:F10"/>
    <mergeCell ref="A18:F1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D453-0A6C-4F49-9145-2A785254D1DA}">
  <dimension ref="A1:F24"/>
  <sheetViews>
    <sheetView workbookViewId="0"/>
  </sheetViews>
  <sheetFormatPr baseColWidth="10" defaultColWidth="11" defaultRowHeight="16" x14ac:dyDescent="0.2"/>
  <cols>
    <col min="1" max="3" width="11" bestFit="1" customWidth="1"/>
    <col min="5" max="5" width="8.1640625" bestFit="1" customWidth="1"/>
    <col min="6" max="6" width="7" bestFit="1" customWidth="1"/>
    <col min="7" max="7" width="13" customWidth="1"/>
    <col min="8" max="8" width="12.83203125" customWidth="1"/>
  </cols>
  <sheetData>
    <row r="1" spans="1:6" x14ac:dyDescent="0.2">
      <c r="A1" s="3" t="s">
        <v>234</v>
      </c>
    </row>
    <row r="2" spans="1:6" x14ac:dyDescent="0.2">
      <c r="A2" s="196" t="s">
        <v>250</v>
      </c>
      <c r="B2" s="196"/>
      <c r="C2" s="196"/>
      <c r="D2" s="196"/>
      <c r="E2" s="196"/>
      <c r="F2" s="196"/>
    </row>
    <row r="3" spans="1:6" x14ac:dyDescent="0.2">
      <c r="A3" s="22" t="s">
        <v>233</v>
      </c>
      <c r="B3" s="79" t="s">
        <v>277</v>
      </c>
      <c r="C3" s="79" t="s">
        <v>278</v>
      </c>
      <c r="D3" s="79" t="s">
        <v>279</v>
      </c>
      <c r="E3" s="79" t="s">
        <v>10</v>
      </c>
      <c r="F3" s="79" t="s">
        <v>291</v>
      </c>
    </row>
    <row r="4" spans="1:6" x14ac:dyDescent="0.2">
      <c r="A4" s="79" t="s">
        <v>121</v>
      </c>
      <c r="B4" s="23">
        <v>7.2267767032132939E-3</v>
      </c>
      <c r="C4" s="23">
        <v>9.9411187438665366E-3</v>
      </c>
      <c r="D4" s="23">
        <v>6.910589651575789E-3</v>
      </c>
      <c r="E4" s="39">
        <f>AVERAGE(B4:D4)</f>
        <v>8.0261616995518734E-3</v>
      </c>
      <c r="F4" s="39">
        <f>STDEV(B4:D4)</f>
        <v>1.6659198432348325E-3</v>
      </c>
    </row>
    <row r="5" spans="1:6" x14ac:dyDescent="0.2">
      <c r="A5" s="79" t="s">
        <v>122</v>
      </c>
      <c r="B5" s="23">
        <v>0.17846133320225549</v>
      </c>
      <c r="C5" s="23">
        <v>0.12936317683390297</v>
      </c>
      <c r="D5" s="23">
        <v>0.13543359921369977</v>
      </c>
      <c r="E5" s="39">
        <f t="shared" ref="E5:E8" si="0">AVERAGE(B5:D5)</f>
        <v>0.14775270308328606</v>
      </c>
      <c r="F5" s="39">
        <f t="shared" ref="F5:F8" si="1">STDEV(B5:D5)</f>
        <v>2.6767096962596503E-2</v>
      </c>
    </row>
    <row r="6" spans="1:6" x14ac:dyDescent="0.2">
      <c r="A6" s="79" t="s">
        <v>123</v>
      </c>
      <c r="B6" s="23">
        <v>0.26250000000000001</v>
      </c>
      <c r="C6" s="23">
        <v>0.19234387319539981</v>
      </c>
      <c r="D6" s="23">
        <v>0.20845015001721512</v>
      </c>
      <c r="E6" s="39">
        <f t="shared" si="0"/>
        <v>0.22109800773753832</v>
      </c>
      <c r="F6" s="39">
        <f t="shared" si="1"/>
        <v>3.6748425282465094E-2</v>
      </c>
    </row>
    <row r="7" spans="1:6" x14ac:dyDescent="0.2">
      <c r="A7" s="79" t="s">
        <v>124</v>
      </c>
      <c r="B7" s="23">
        <v>0.32351137536613334</v>
      </c>
      <c r="C7" s="23">
        <v>0.26337603422945072</v>
      </c>
      <c r="D7" s="23">
        <v>0.27266647603058786</v>
      </c>
      <c r="E7" s="39">
        <f t="shared" si="0"/>
        <v>0.28651796187539064</v>
      </c>
      <c r="F7" s="39">
        <f t="shared" si="1"/>
        <v>3.2372249821226155E-2</v>
      </c>
    </row>
    <row r="8" spans="1:6" x14ac:dyDescent="0.2">
      <c r="A8" s="79" t="s">
        <v>125</v>
      </c>
      <c r="B8" s="23">
        <v>0.35944537369021989</v>
      </c>
      <c r="C8" s="23">
        <v>0.29485004378283713</v>
      </c>
      <c r="D8" s="23">
        <v>0.30253337647832484</v>
      </c>
      <c r="E8" s="39">
        <f t="shared" si="0"/>
        <v>0.31894293131712731</v>
      </c>
      <c r="F8" s="39">
        <f t="shared" si="1"/>
        <v>3.5285893484034853E-2</v>
      </c>
    </row>
    <row r="10" spans="1:6" x14ac:dyDescent="0.2">
      <c r="A10" s="196" t="s">
        <v>250</v>
      </c>
      <c r="B10" s="196"/>
      <c r="C10" s="196"/>
      <c r="D10" s="196"/>
      <c r="E10" s="196"/>
      <c r="F10" s="196"/>
    </row>
    <row r="11" spans="1:6" x14ac:dyDescent="0.2">
      <c r="A11" s="22" t="s">
        <v>236</v>
      </c>
      <c r="B11" s="79" t="s">
        <v>277</v>
      </c>
      <c r="C11" s="79" t="s">
        <v>278</v>
      </c>
      <c r="D11" s="79" t="s">
        <v>279</v>
      </c>
      <c r="E11" s="79" t="s">
        <v>10</v>
      </c>
      <c r="F11" s="79" t="s">
        <v>291</v>
      </c>
    </row>
    <row r="12" spans="1:6" x14ac:dyDescent="0.2">
      <c r="A12" s="79" t="s">
        <v>121</v>
      </c>
      <c r="B12" s="23">
        <v>4.4839798408858409E-3</v>
      </c>
      <c r="C12" s="23">
        <v>1.8330245742472601E-3</v>
      </c>
      <c r="D12" s="23">
        <v>2.7566640993125198E-3</v>
      </c>
      <c r="E12" s="39">
        <f>AVERAGE(B12:D12)</f>
        <v>3.0245561714818737E-3</v>
      </c>
      <c r="F12" s="39">
        <f>STDEV(B12:D12)</f>
        <v>1.3456283209631477E-3</v>
      </c>
    </row>
    <row r="13" spans="1:6" x14ac:dyDescent="0.2">
      <c r="A13" s="79" t="s">
        <v>122</v>
      </c>
      <c r="B13" s="23">
        <v>1.2603538194089374E-2</v>
      </c>
      <c r="C13" s="23">
        <v>9.3006029540303112E-3</v>
      </c>
      <c r="D13" s="23">
        <v>8.743815928072567E-3</v>
      </c>
      <c r="E13" s="39">
        <f t="shared" ref="E13:E16" si="2">AVERAGE(B13:D13)</f>
        <v>1.0215985692064083E-2</v>
      </c>
      <c r="F13" s="39">
        <f t="shared" ref="F13:F16" si="3">STDEV(B13:D13)</f>
        <v>2.0863384578045179E-3</v>
      </c>
    </row>
    <row r="14" spans="1:6" x14ac:dyDescent="0.2">
      <c r="A14" s="79" t="s">
        <v>123</v>
      </c>
      <c r="B14" s="23">
        <v>1.1068772988277633E-2</v>
      </c>
      <c r="C14" s="23">
        <v>1.4954250715066566E-2</v>
      </c>
      <c r="D14" s="23">
        <v>9.9750994165087141E-3</v>
      </c>
      <c r="E14" s="39">
        <f t="shared" si="2"/>
        <v>1.1999374373284305E-2</v>
      </c>
      <c r="F14" s="39">
        <f t="shared" si="3"/>
        <v>2.616773035021348E-3</v>
      </c>
    </row>
    <row r="15" spans="1:6" x14ac:dyDescent="0.2">
      <c r="A15" s="79" t="s">
        <v>124</v>
      </c>
      <c r="B15" s="23">
        <v>1.4561497600034496E-2</v>
      </c>
      <c r="C15" s="23">
        <v>2.2032302913940458E-2</v>
      </c>
      <c r="D15" s="23">
        <v>1.2688701444448466E-2</v>
      </c>
      <c r="E15" s="39">
        <f t="shared" si="2"/>
        <v>1.6427500652807809E-2</v>
      </c>
      <c r="F15" s="39">
        <f t="shared" si="3"/>
        <v>4.943399402222391E-3</v>
      </c>
    </row>
    <row r="16" spans="1:6" x14ac:dyDescent="0.2">
      <c r="A16" s="79" t="s">
        <v>125</v>
      </c>
      <c r="B16" s="23">
        <v>1.4571263565830699E-2</v>
      </c>
      <c r="C16" s="23">
        <v>2.4496940555435054E-2</v>
      </c>
      <c r="D16" s="23">
        <v>1.4766469403690464E-2</v>
      </c>
      <c r="E16" s="39">
        <f t="shared" si="2"/>
        <v>1.7944891174985406E-2</v>
      </c>
      <c r="F16" s="39">
        <f t="shared" si="3"/>
        <v>5.6750805846852602E-3</v>
      </c>
    </row>
    <row r="18" spans="1:6" x14ac:dyDescent="0.2">
      <c r="A18" s="196" t="s">
        <v>250</v>
      </c>
      <c r="B18" s="196"/>
      <c r="C18" s="196"/>
      <c r="D18" s="196"/>
      <c r="E18" s="196"/>
      <c r="F18" s="196"/>
    </row>
    <row r="19" spans="1:6" x14ac:dyDescent="0.2">
      <c r="A19" s="22" t="s">
        <v>235</v>
      </c>
      <c r="B19" s="79" t="s">
        <v>277</v>
      </c>
      <c r="C19" s="79" t="s">
        <v>278</v>
      </c>
      <c r="D19" s="79" t="s">
        <v>279</v>
      </c>
      <c r="E19" s="79" t="s">
        <v>10</v>
      </c>
      <c r="F19" s="79" t="s">
        <v>291</v>
      </c>
    </row>
    <row r="20" spans="1:6" x14ac:dyDescent="0.2">
      <c r="A20" s="79" t="s">
        <v>121</v>
      </c>
      <c r="B20" s="23">
        <v>6.8227088724422142E-3</v>
      </c>
      <c r="C20" s="23">
        <v>4.3048054343030797E-3</v>
      </c>
      <c r="D20" s="23">
        <v>5.0726995284726458E-3</v>
      </c>
      <c r="E20" s="39">
        <f>AVERAGE(B20:D20)</f>
        <v>5.4000712784059808E-3</v>
      </c>
      <c r="F20" s="39">
        <f>STDEV(B20:D20)</f>
        <v>1.2904799990464898E-3</v>
      </c>
    </row>
    <row r="21" spans="1:6" x14ac:dyDescent="0.2">
      <c r="A21" s="79" t="s">
        <v>122</v>
      </c>
      <c r="B21" s="23">
        <v>4.8152200440389715E-3</v>
      </c>
      <c r="C21" s="23">
        <v>3.2562891073936915E-3</v>
      </c>
      <c r="D21" s="23">
        <v>1.5955935039409477E-2</v>
      </c>
      <c r="E21" s="39">
        <f t="shared" ref="E21:E24" si="4">AVERAGE(B21:D21)</f>
        <v>8.009148063614047E-3</v>
      </c>
      <c r="F21" s="39">
        <f t="shared" ref="F21:F24" si="5">STDEV(B21:D21)</f>
        <v>6.9261196817057202E-3</v>
      </c>
    </row>
    <row r="22" spans="1:6" x14ac:dyDescent="0.2">
      <c r="A22" s="79" t="s">
        <v>123</v>
      </c>
      <c r="B22" s="23">
        <v>5.0328791268388576E-3</v>
      </c>
      <c r="C22" s="23">
        <v>3.323669799994143E-3</v>
      </c>
      <c r="D22" s="23">
        <v>1.8097525992170019E-2</v>
      </c>
      <c r="E22" s="39">
        <f t="shared" si="4"/>
        <v>8.8180249730010068E-3</v>
      </c>
      <c r="F22" s="39">
        <f t="shared" si="5"/>
        <v>8.0815965937624159E-3</v>
      </c>
    </row>
    <row r="23" spans="1:6" x14ac:dyDescent="0.2">
      <c r="A23" s="79" t="s">
        <v>124</v>
      </c>
      <c r="B23" s="23">
        <v>4.2679386371899438E-3</v>
      </c>
      <c r="C23" s="23">
        <v>3.4611410859832397E-3</v>
      </c>
      <c r="D23" s="23">
        <v>1.8265565438373571E-2</v>
      </c>
      <c r="E23" s="39">
        <f t="shared" si="4"/>
        <v>8.6648817205155857E-3</v>
      </c>
      <c r="F23" s="39">
        <f t="shared" si="5"/>
        <v>8.3242162670077152E-3</v>
      </c>
    </row>
    <row r="24" spans="1:6" x14ac:dyDescent="0.2">
      <c r="A24" s="79" t="s">
        <v>125</v>
      </c>
      <c r="B24" s="23">
        <v>3.4314922346896531E-3</v>
      </c>
      <c r="C24" s="23">
        <v>3.4124795687923439E-3</v>
      </c>
      <c r="D24" s="23">
        <v>1.7975973027993915E-2</v>
      </c>
      <c r="E24" s="39">
        <f t="shared" si="4"/>
        <v>8.2733149438253047E-3</v>
      </c>
      <c r="F24" s="39">
        <f t="shared" si="5"/>
        <v>8.4027537625517758E-3</v>
      </c>
    </row>
  </sheetData>
  <mergeCells count="3">
    <mergeCell ref="A2:F2"/>
    <mergeCell ref="A10:F10"/>
    <mergeCell ref="A18:F18"/>
  </mergeCells>
  <phoneticPr fontId="7"/>
  <pageMargins left="0.7" right="0.7" top="0.75" bottom="0.75" header="0.3" footer="0.3"/>
  <pageSetup paperSize="9" orientation="portrait" horizontalDpi="0" verticalDpi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7EED-EAFA-C947-A394-274D07AF84B0}">
  <dimension ref="A1:F24"/>
  <sheetViews>
    <sheetView workbookViewId="0"/>
  </sheetViews>
  <sheetFormatPr baseColWidth="10" defaultColWidth="11" defaultRowHeight="16" x14ac:dyDescent="0.2"/>
  <cols>
    <col min="1" max="1" width="12.5" customWidth="1"/>
    <col min="2" max="5" width="8.1640625" bestFit="1" customWidth="1"/>
    <col min="6" max="6" width="7" bestFit="1" customWidth="1"/>
  </cols>
  <sheetData>
    <row r="1" spans="1:6" x14ac:dyDescent="0.2">
      <c r="A1" s="3" t="s">
        <v>234</v>
      </c>
    </row>
    <row r="2" spans="1:6" x14ac:dyDescent="0.2">
      <c r="A2" s="196" t="s">
        <v>238</v>
      </c>
      <c r="B2" s="196"/>
      <c r="C2" s="196"/>
      <c r="D2" s="196"/>
      <c r="E2" s="196"/>
      <c r="F2" s="196"/>
    </row>
    <row r="3" spans="1:6" x14ac:dyDescent="0.2">
      <c r="A3" s="22" t="s">
        <v>233</v>
      </c>
      <c r="B3" s="79" t="s">
        <v>277</v>
      </c>
      <c r="C3" s="79" t="s">
        <v>278</v>
      </c>
      <c r="D3" s="79" t="s">
        <v>279</v>
      </c>
      <c r="E3" s="79" t="s">
        <v>10</v>
      </c>
      <c r="F3" s="79" t="s">
        <v>291</v>
      </c>
    </row>
    <row r="4" spans="1:6" x14ac:dyDescent="0.2">
      <c r="A4" s="79" t="s">
        <v>121</v>
      </c>
      <c r="B4" s="23">
        <v>5.5282737493291909E-3</v>
      </c>
      <c r="C4" s="23">
        <v>3.6049615894520825E-3</v>
      </c>
      <c r="D4" s="23">
        <v>1.5902624362820526E-3</v>
      </c>
      <c r="E4" s="39">
        <f>AVERAGE(B4:D4)</f>
        <v>3.5744992583544421E-3</v>
      </c>
      <c r="F4" s="39">
        <f>STDEV(B4:D4)</f>
        <v>1.9691823787129858E-3</v>
      </c>
    </row>
    <row r="5" spans="1:6" x14ac:dyDescent="0.2">
      <c r="A5" s="79" t="s">
        <v>122</v>
      </c>
      <c r="B5" s="23">
        <v>0.16827133984438131</v>
      </c>
      <c r="C5" s="23">
        <v>0.16088619887153213</v>
      </c>
      <c r="D5" s="23">
        <v>0.19051357349848322</v>
      </c>
      <c r="E5" s="39">
        <f t="shared" ref="E5:E8" si="0">AVERAGE(B5:D5)</f>
        <v>0.17322370407146556</v>
      </c>
      <c r="F5" s="39">
        <f t="shared" ref="F5:F8" si="1">STDEV(B5:D5)</f>
        <v>1.5422054512927389E-2</v>
      </c>
    </row>
    <row r="6" spans="1:6" x14ac:dyDescent="0.2">
      <c r="A6" s="79" t="s">
        <v>123</v>
      </c>
      <c r="B6" s="23">
        <v>0.23843884512243502</v>
      </c>
      <c r="C6" s="23">
        <v>0.22089856189869597</v>
      </c>
      <c r="D6" s="23">
        <v>0.23736688634203132</v>
      </c>
      <c r="E6" s="39">
        <f t="shared" si="0"/>
        <v>0.23223476445438743</v>
      </c>
      <c r="F6" s="39">
        <f t="shared" si="1"/>
        <v>9.8320593058865546E-3</v>
      </c>
    </row>
    <row r="7" spans="1:6" x14ac:dyDescent="0.2">
      <c r="A7" s="79" t="s">
        <v>124</v>
      </c>
      <c r="B7" s="23">
        <v>0.26607313333976002</v>
      </c>
      <c r="C7" s="23">
        <v>0.25001556811152581</v>
      </c>
      <c r="D7" s="23">
        <v>0.27118388776520203</v>
      </c>
      <c r="E7" s="39">
        <f t="shared" si="0"/>
        <v>0.26242419640549591</v>
      </c>
      <c r="F7" s="39">
        <f t="shared" si="1"/>
        <v>1.1045836084368219E-2</v>
      </c>
    </row>
    <row r="8" spans="1:6" x14ac:dyDescent="0.2">
      <c r="A8" s="79" t="s">
        <v>125</v>
      </c>
      <c r="B8" s="23">
        <v>0.29824322924757907</v>
      </c>
      <c r="C8" s="23">
        <v>0.25965959572386066</v>
      </c>
      <c r="D8" s="23">
        <v>0.27281024944623161</v>
      </c>
      <c r="E8" s="39">
        <f t="shared" si="0"/>
        <v>0.27690435813922382</v>
      </c>
      <c r="F8" s="39">
        <f t="shared" si="1"/>
        <v>1.9614930243711734E-2</v>
      </c>
    </row>
    <row r="9" spans="1:6" x14ac:dyDescent="0.2">
      <c r="A9" s="1"/>
      <c r="B9" s="1"/>
      <c r="C9" s="1"/>
      <c r="D9" s="1"/>
      <c r="E9" s="1"/>
      <c r="F9" s="1"/>
    </row>
    <row r="10" spans="1:6" x14ac:dyDescent="0.2">
      <c r="A10" s="196" t="s">
        <v>238</v>
      </c>
      <c r="B10" s="196"/>
      <c r="C10" s="196"/>
      <c r="D10" s="196"/>
      <c r="E10" s="196"/>
      <c r="F10" s="196"/>
    </row>
    <row r="11" spans="1:6" x14ac:dyDescent="0.2">
      <c r="A11" s="22" t="s">
        <v>246</v>
      </c>
      <c r="B11" s="79" t="s">
        <v>277</v>
      </c>
      <c r="C11" s="79" t="s">
        <v>278</v>
      </c>
      <c r="D11" s="79" t="s">
        <v>279</v>
      </c>
      <c r="E11" s="79" t="s">
        <v>10</v>
      </c>
      <c r="F11" s="79" t="s">
        <v>291</v>
      </c>
    </row>
    <row r="12" spans="1:6" x14ac:dyDescent="0.2">
      <c r="A12" s="79" t="s">
        <v>121</v>
      </c>
      <c r="B12" s="23">
        <v>4.5717000000000002E-4</v>
      </c>
      <c r="C12" s="23">
        <v>1.3914699999999999E-3</v>
      </c>
      <c r="D12" s="23">
        <v>9.5938000000000002E-4</v>
      </c>
      <c r="E12" s="39">
        <f>AVERAGE(B12:D12)</f>
        <v>9.3600666666666672E-4</v>
      </c>
      <c r="F12" s="39">
        <f>STDEV(B12:D12)</f>
        <v>4.6758834142152572E-4</v>
      </c>
    </row>
    <row r="13" spans="1:6" x14ac:dyDescent="0.2">
      <c r="A13" s="79" t="s">
        <v>122</v>
      </c>
      <c r="B13" s="23">
        <v>1.4487899999999999E-3</v>
      </c>
      <c r="C13" s="23">
        <v>2.88193E-3</v>
      </c>
      <c r="D13" s="23">
        <v>3.13897E-3</v>
      </c>
      <c r="E13" s="39">
        <f t="shared" ref="E13:E16" si="2">AVERAGE(B13:D13)</f>
        <v>2.4898966666666664E-3</v>
      </c>
      <c r="F13" s="39">
        <f t="shared" ref="F13:F16" si="3">STDEV(B13:D13)</f>
        <v>9.1073855136001214E-4</v>
      </c>
    </row>
    <row r="14" spans="1:6" x14ac:dyDescent="0.2">
      <c r="A14" s="79" t="s">
        <v>123</v>
      </c>
      <c r="B14" s="23">
        <v>1.38838E-3</v>
      </c>
      <c r="C14" s="23">
        <v>3.9730199999999999E-3</v>
      </c>
      <c r="D14" s="23">
        <v>3.94539E-3</v>
      </c>
      <c r="E14" s="39">
        <f t="shared" si="2"/>
        <v>3.1022633333333328E-3</v>
      </c>
      <c r="F14" s="39">
        <f t="shared" si="3"/>
        <v>1.4843307968351708E-3</v>
      </c>
    </row>
    <row r="15" spans="1:6" x14ac:dyDescent="0.2">
      <c r="A15" s="79" t="s">
        <v>124</v>
      </c>
      <c r="B15" s="23">
        <v>1.6351899999999999E-3</v>
      </c>
      <c r="C15" s="23">
        <v>4.3138600000000001E-3</v>
      </c>
      <c r="D15" s="23">
        <v>4.7234E-3</v>
      </c>
      <c r="E15" s="39">
        <f t="shared" si="2"/>
        <v>3.5574833333333333E-3</v>
      </c>
      <c r="F15" s="39">
        <f t="shared" si="3"/>
        <v>1.6773012542275563E-3</v>
      </c>
    </row>
    <row r="16" spans="1:6" x14ac:dyDescent="0.2">
      <c r="A16" s="79" t="s">
        <v>125</v>
      </c>
      <c r="B16" s="23">
        <v>1.84604E-3</v>
      </c>
      <c r="C16" s="23">
        <v>6.0541900000000001E-3</v>
      </c>
      <c r="D16" s="23">
        <v>4.2070700000000003E-3</v>
      </c>
      <c r="E16" s="39">
        <f t="shared" si="2"/>
        <v>4.0357666666666668E-3</v>
      </c>
      <c r="F16" s="39">
        <f t="shared" si="3"/>
        <v>2.1092985160079485E-3</v>
      </c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96" t="s">
        <v>238</v>
      </c>
      <c r="B18" s="196"/>
      <c r="C18" s="196"/>
      <c r="D18" s="196"/>
      <c r="E18" s="196"/>
      <c r="F18" s="196"/>
    </row>
    <row r="19" spans="1:6" x14ac:dyDescent="0.2">
      <c r="A19" s="22" t="s">
        <v>247</v>
      </c>
      <c r="B19" s="79" t="s">
        <v>277</v>
      </c>
      <c r="C19" s="79" t="s">
        <v>278</v>
      </c>
      <c r="D19" s="79" t="s">
        <v>279</v>
      </c>
      <c r="E19" s="79" t="s">
        <v>10</v>
      </c>
      <c r="F19" s="79" t="s">
        <v>291</v>
      </c>
    </row>
    <row r="20" spans="1:6" x14ac:dyDescent="0.2">
      <c r="A20" s="79" t="s">
        <v>121</v>
      </c>
      <c r="B20" s="23">
        <v>1.0221099999999999E-3</v>
      </c>
      <c r="C20" s="23">
        <v>1.9165199999999999E-3</v>
      </c>
      <c r="D20" s="23">
        <v>1.9897199999999999E-3</v>
      </c>
      <c r="E20" s="39">
        <f>AVERAGE(B20:D20)</f>
        <v>1.6427833333333332E-3</v>
      </c>
      <c r="F20" s="39">
        <f>STDEV(B20:D20)</f>
        <v>5.3876349174135157E-4</v>
      </c>
    </row>
    <row r="21" spans="1:6" x14ac:dyDescent="0.2">
      <c r="A21" s="79" t="s">
        <v>122</v>
      </c>
      <c r="B21" s="23">
        <v>1.6409199999999999E-3</v>
      </c>
      <c r="C21" s="23">
        <v>1.2771099999999999E-3</v>
      </c>
      <c r="D21" s="23">
        <v>2.8516000000000001E-3</v>
      </c>
      <c r="E21" s="39">
        <f t="shared" ref="E21:E24" si="4">AVERAGE(B21:D21)</f>
        <v>1.9232099999999999E-3</v>
      </c>
      <c r="F21" s="39">
        <f t="shared" ref="F21:F24" si="5">STDEV(B21:D21)</f>
        <v>8.2433028762747768E-4</v>
      </c>
    </row>
    <row r="22" spans="1:6" x14ac:dyDescent="0.2">
      <c r="A22" s="79" t="s">
        <v>123</v>
      </c>
      <c r="B22" s="23">
        <v>1.9529199999999999E-3</v>
      </c>
      <c r="C22" s="23">
        <v>1.7569E-3</v>
      </c>
      <c r="D22" s="23">
        <v>5.1193899999999997E-3</v>
      </c>
      <c r="E22" s="39">
        <f t="shared" si="4"/>
        <v>2.9430700000000003E-3</v>
      </c>
      <c r="F22" s="39">
        <f t="shared" si="5"/>
        <v>1.8872950264598265E-3</v>
      </c>
    </row>
    <row r="23" spans="1:6" x14ac:dyDescent="0.2">
      <c r="A23" s="79" t="s">
        <v>124</v>
      </c>
      <c r="B23" s="23">
        <v>1.61177E-3</v>
      </c>
      <c r="C23" s="23">
        <v>1.79682E-3</v>
      </c>
      <c r="D23" s="23">
        <v>2.4446400000000001E-3</v>
      </c>
      <c r="E23" s="39">
        <f t="shared" si="4"/>
        <v>1.9510766666666667E-3</v>
      </c>
      <c r="F23" s="39">
        <f t="shared" si="5"/>
        <v>4.3733791126923058E-4</v>
      </c>
    </row>
    <row r="24" spans="1:6" x14ac:dyDescent="0.2">
      <c r="A24" s="79" t="s">
        <v>125</v>
      </c>
      <c r="B24" s="23">
        <v>2.0046299999999999E-3</v>
      </c>
      <c r="C24" s="23">
        <v>2.9582699999999998E-3</v>
      </c>
      <c r="D24" s="23">
        <v>3.0529699999999999E-3</v>
      </c>
      <c r="E24" s="39">
        <f t="shared" si="4"/>
        <v>2.6719566666666664E-3</v>
      </c>
      <c r="F24" s="39">
        <f t="shared" si="5"/>
        <v>5.7985832970936391E-4</v>
      </c>
    </row>
  </sheetData>
  <mergeCells count="3">
    <mergeCell ref="A2:F2"/>
    <mergeCell ref="A10:F10"/>
    <mergeCell ref="A18:F1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8B51-FE4A-9F41-ACA0-1F7A8825E017}">
  <dimension ref="A1:F24"/>
  <sheetViews>
    <sheetView workbookViewId="0"/>
  </sheetViews>
  <sheetFormatPr baseColWidth="10" defaultColWidth="11" defaultRowHeight="16" x14ac:dyDescent="0.2"/>
  <cols>
    <col min="1" max="1" width="12.5" customWidth="1"/>
    <col min="2" max="5" width="8.1640625" bestFit="1" customWidth="1"/>
    <col min="6" max="6" width="7" bestFit="1" customWidth="1"/>
  </cols>
  <sheetData>
    <row r="1" spans="1:6" x14ac:dyDescent="0.2">
      <c r="A1" s="3" t="s">
        <v>234</v>
      </c>
    </row>
    <row r="2" spans="1:6" x14ac:dyDescent="0.2">
      <c r="A2" s="196" t="s">
        <v>241</v>
      </c>
      <c r="B2" s="196"/>
      <c r="C2" s="196"/>
      <c r="D2" s="196"/>
      <c r="E2" s="196"/>
      <c r="F2" s="196"/>
    </row>
    <row r="3" spans="1:6" x14ac:dyDescent="0.2">
      <c r="A3" s="22" t="s">
        <v>233</v>
      </c>
      <c r="B3" s="79" t="s">
        <v>277</v>
      </c>
      <c r="C3" s="79" t="s">
        <v>278</v>
      </c>
      <c r="D3" s="79" t="s">
        <v>279</v>
      </c>
      <c r="E3" s="79" t="s">
        <v>10</v>
      </c>
      <c r="F3" s="161" t="s">
        <v>291</v>
      </c>
    </row>
    <row r="4" spans="1:6" x14ac:dyDescent="0.2">
      <c r="A4" s="79" t="s">
        <v>121</v>
      </c>
      <c r="B4" s="23">
        <v>1.0797205597385789E-2</v>
      </c>
      <c r="C4" s="23">
        <v>8.8472430627470049E-3</v>
      </c>
      <c r="D4" s="23">
        <v>8.397111393680573E-3</v>
      </c>
      <c r="E4" s="39">
        <f>AVERAGE(B4:D4)</f>
        <v>9.3471866846044551E-3</v>
      </c>
      <c r="F4" s="57">
        <v>1.6999999999999999E-3</v>
      </c>
    </row>
    <row r="5" spans="1:6" x14ac:dyDescent="0.2">
      <c r="A5" s="79" t="s">
        <v>122</v>
      </c>
      <c r="B5" s="23">
        <v>0.31195295917678562</v>
      </c>
      <c r="C5" s="23">
        <v>0.35170839374202062</v>
      </c>
      <c r="D5" s="23">
        <v>0.34934972045281776</v>
      </c>
      <c r="E5" s="39">
        <f t="shared" ref="E5:E8" si="0">AVERAGE(B5:D5)</f>
        <v>0.33767035779054133</v>
      </c>
      <c r="F5" s="57">
        <v>2.6800000000000001E-2</v>
      </c>
    </row>
    <row r="6" spans="1:6" x14ac:dyDescent="0.2">
      <c r="A6" s="79" t="s">
        <v>123</v>
      </c>
      <c r="B6" s="23">
        <v>0.37080226535374805</v>
      </c>
      <c r="C6" s="23">
        <v>0.40394357415634013</v>
      </c>
      <c r="D6" s="23">
        <v>0.39632049960188892</v>
      </c>
      <c r="E6" s="39">
        <f t="shared" si="0"/>
        <v>0.39035544637065905</v>
      </c>
      <c r="F6" s="57">
        <v>3.6700000000000003E-2</v>
      </c>
    </row>
    <row r="7" spans="1:6" x14ac:dyDescent="0.2">
      <c r="A7" s="79" t="s">
        <v>124</v>
      </c>
      <c r="B7" s="23">
        <v>0.38721856372203795</v>
      </c>
      <c r="C7" s="23">
        <v>0.40185257869534496</v>
      </c>
      <c r="D7" s="23">
        <v>0.40180970597117793</v>
      </c>
      <c r="E7" s="39">
        <f t="shared" si="0"/>
        <v>0.39696028279618689</v>
      </c>
      <c r="F7" s="57">
        <v>3.2399999999999998E-2</v>
      </c>
    </row>
    <row r="8" spans="1:6" x14ac:dyDescent="0.2">
      <c r="A8" s="79" t="s">
        <v>125</v>
      </c>
      <c r="B8" s="23">
        <v>0.36327528885982119</v>
      </c>
      <c r="C8" s="23">
        <v>0.3953385090667858</v>
      </c>
      <c r="D8" s="23">
        <v>0.3819461725825547</v>
      </c>
      <c r="E8" s="39">
        <f t="shared" si="0"/>
        <v>0.38018665683638719</v>
      </c>
      <c r="F8" s="57">
        <v>3.5299999999999998E-2</v>
      </c>
    </row>
    <row r="9" spans="1:6" x14ac:dyDescent="0.2">
      <c r="A9" s="1"/>
      <c r="B9" s="1"/>
      <c r="C9" s="1"/>
      <c r="D9" s="1"/>
      <c r="E9" s="1"/>
      <c r="F9" s="1"/>
    </row>
    <row r="10" spans="1:6" x14ac:dyDescent="0.2">
      <c r="A10" s="196" t="s">
        <v>241</v>
      </c>
      <c r="B10" s="196"/>
      <c r="C10" s="196"/>
      <c r="D10" s="196"/>
      <c r="E10" s="196"/>
      <c r="F10" s="196"/>
    </row>
    <row r="11" spans="1:6" x14ac:dyDescent="0.2">
      <c r="A11" s="22" t="s">
        <v>246</v>
      </c>
      <c r="B11" s="79" t="s">
        <v>277</v>
      </c>
      <c r="C11" s="79" t="s">
        <v>278</v>
      </c>
      <c r="D11" s="79" t="s">
        <v>279</v>
      </c>
      <c r="E11" s="79" t="s">
        <v>10</v>
      </c>
      <c r="F11" s="161" t="s">
        <v>291</v>
      </c>
    </row>
    <row r="12" spans="1:6" x14ac:dyDescent="0.2">
      <c r="A12" s="79" t="s">
        <v>121</v>
      </c>
      <c r="B12" s="23">
        <v>1.6926000000000001E-3</v>
      </c>
      <c r="C12" s="23">
        <v>2.1104600000000002E-3</v>
      </c>
      <c r="D12" s="23">
        <v>1.04032E-3</v>
      </c>
      <c r="E12" s="39">
        <f>AVERAGE(B12:D12)</f>
        <v>1.6144600000000001E-3</v>
      </c>
      <c r="F12" s="57">
        <v>1.6999999999999999E-3</v>
      </c>
    </row>
    <row r="13" spans="1:6" x14ac:dyDescent="0.2">
      <c r="A13" s="79" t="s">
        <v>122</v>
      </c>
      <c r="B13" s="23">
        <v>1.094498E-2</v>
      </c>
      <c r="C13" s="23">
        <v>9.4259400000000007E-3</v>
      </c>
      <c r="D13" s="23">
        <v>8.2030999999999996E-3</v>
      </c>
      <c r="E13" s="39">
        <f t="shared" ref="E13:E16" si="1">AVERAGE(B13:D13)</f>
        <v>9.5246733333333323E-3</v>
      </c>
      <c r="F13" s="57">
        <v>2.6800000000000001E-2</v>
      </c>
    </row>
    <row r="14" spans="1:6" x14ac:dyDescent="0.2">
      <c r="A14" s="79" t="s">
        <v>123</v>
      </c>
      <c r="B14" s="23">
        <v>1.1854989999999999E-2</v>
      </c>
      <c r="C14" s="23">
        <v>1.0362980000000001E-2</v>
      </c>
      <c r="D14" s="23">
        <v>1.025714E-2</v>
      </c>
      <c r="E14" s="39">
        <f t="shared" si="1"/>
        <v>1.0825036666666668E-2</v>
      </c>
      <c r="F14" s="57">
        <v>3.6700000000000003E-2</v>
      </c>
    </row>
    <row r="15" spans="1:6" x14ac:dyDescent="0.2">
      <c r="A15" s="79" t="s">
        <v>124</v>
      </c>
      <c r="B15" s="23">
        <v>1.296973E-2</v>
      </c>
      <c r="C15" s="23">
        <v>1.024106E-2</v>
      </c>
      <c r="D15" s="23">
        <v>1.107644E-2</v>
      </c>
      <c r="E15" s="39">
        <f t="shared" si="1"/>
        <v>1.1429076666666668E-2</v>
      </c>
      <c r="F15" s="57">
        <v>3.2399999999999998E-2</v>
      </c>
    </row>
    <row r="16" spans="1:6" x14ac:dyDescent="0.2">
      <c r="A16" s="79" t="s">
        <v>125</v>
      </c>
      <c r="B16" s="23">
        <v>1.380194E-2</v>
      </c>
      <c r="C16" s="23">
        <v>1.03515E-2</v>
      </c>
      <c r="D16" s="23">
        <v>1.462632E-2</v>
      </c>
      <c r="E16" s="39">
        <f t="shared" si="1"/>
        <v>1.2926586666666665E-2</v>
      </c>
      <c r="F16" s="57">
        <v>3.5299999999999998E-2</v>
      </c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96" t="s">
        <v>241</v>
      </c>
      <c r="B18" s="196"/>
      <c r="C18" s="196"/>
      <c r="D18" s="196"/>
      <c r="E18" s="196"/>
      <c r="F18" s="196"/>
    </row>
    <row r="19" spans="1:6" x14ac:dyDescent="0.2">
      <c r="A19" s="22" t="s">
        <v>247</v>
      </c>
      <c r="B19" s="79" t="s">
        <v>277</v>
      </c>
      <c r="C19" s="79" t="s">
        <v>278</v>
      </c>
      <c r="D19" s="79" t="s">
        <v>279</v>
      </c>
      <c r="E19" s="79" t="s">
        <v>10</v>
      </c>
      <c r="F19" s="161" t="s">
        <v>291</v>
      </c>
    </row>
    <row r="20" spans="1:6" x14ac:dyDescent="0.2">
      <c r="A20" s="79" t="s">
        <v>121</v>
      </c>
      <c r="B20" s="23">
        <v>1.5303700000000001E-3</v>
      </c>
      <c r="C20" s="23">
        <v>3.3311999999999999E-3</v>
      </c>
      <c r="D20" s="23">
        <v>2.7724199999999998E-3</v>
      </c>
      <c r="E20" s="39">
        <f>AVERAGE(B20:D20)</f>
        <v>2.5446633333333336E-3</v>
      </c>
      <c r="F20" s="57">
        <v>1.6999999999999999E-3</v>
      </c>
    </row>
    <row r="21" spans="1:6" x14ac:dyDescent="0.2">
      <c r="A21" s="79" t="s">
        <v>122</v>
      </c>
      <c r="B21" s="23">
        <v>8.1068400000000006E-3</v>
      </c>
      <c r="C21" s="23">
        <v>6.6490300000000002E-3</v>
      </c>
      <c r="D21" s="23">
        <v>6.6186500000000002E-3</v>
      </c>
      <c r="E21" s="39">
        <f t="shared" ref="E21:E24" si="2">AVERAGE(B21:D21)</f>
        <v>7.1248400000000003E-3</v>
      </c>
      <c r="F21" s="57">
        <v>2.6800000000000001E-2</v>
      </c>
    </row>
    <row r="22" spans="1:6" x14ac:dyDescent="0.2">
      <c r="A22" s="79" t="s">
        <v>123</v>
      </c>
      <c r="B22" s="23">
        <v>7.4297199999999999E-3</v>
      </c>
      <c r="C22" s="23">
        <v>6.9390299999999997E-3</v>
      </c>
      <c r="D22" s="23">
        <v>7.195E-3</v>
      </c>
      <c r="E22" s="39">
        <f t="shared" si="2"/>
        <v>7.1879166666666662E-3</v>
      </c>
      <c r="F22" s="57">
        <v>3.6700000000000003E-2</v>
      </c>
    </row>
    <row r="23" spans="1:6" x14ac:dyDescent="0.2">
      <c r="A23" s="79" t="s">
        <v>124</v>
      </c>
      <c r="B23" s="23">
        <v>8.1458399999999997E-3</v>
      </c>
      <c r="C23" s="23">
        <v>8.3963600000000003E-3</v>
      </c>
      <c r="D23" s="23">
        <v>7.3649500000000003E-3</v>
      </c>
      <c r="E23" s="39">
        <f t="shared" si="2"/>
        <v>7.9690500000000001E-3</v>
      </c>
      <c r="F23" s="57">
        <v>3.2399999999999998E-2</v>
      </c>
    </row>
    <row r="24" spans="1:6" x14ac:dyDescent="0.2">
      <c r="A24" s="79" t="s">
        <v>125</v>
      </c>
      <c r="B24" s="23">
        <v>7.6135999999999999E-3</v>
      </c>
      <c r="C24" s="23">
        <v>7.7650999999999996E-3</v>
      </c>
      <c r="D24" s="23">
        <v>7.3963099999999997E-3</v>
      </c>
      <c r="E24" s="39">
        <f t="shared" si="2"/>
        <v>7.5916699999999991E-3</v>
      </c>
      <c r="F24" s="57">
        <v>3.5299999999999998E-2</v>
      </c>
    </row>
  </sheetData>
  <mergeCells count="3">
    <mergeCell ref="A2:F2"/>
    <mergeCell ref="A10:F10"/>
    <mergeCell ref="A18:F1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ECEB-EDC9-DF4C-9D31-FE2C84DEBCF4}">
  <dimension ref="A1:M78"/>
  <sheetViews>
    <sheetView workbookViewId="0"/>
  </sheetViews>
  <sheetFormatPr baseColWidth="10" defaultColWidth="11" defaultRowHeight="16" x14ac:dyDescent="0.2"/>
  <cols>
    <col min="1" max="1" width="12.6640625" bestFit="1" customWidth="1"/>
    <col min="7" max="7" width="15.1640625" style="12" customWidth="1"/>
    <col min="8" max="8" width="15.5" customWidth="1"/>
    <col min="9" max="9" width="17.1640625" customWidth="1"/>
    <col min="11" max="11" width="26.83203125" customWidth="1"/>
    <col min="13" max="13" width="20.5" customWidth="1"/>
  </cols>
  <sheetData>
    <row r="1" spans="1:12" ht="17" thickBot="1" x14ac:dyDescent="0.25">
      <c r="A1" s="103" t="s">
        <v>24</v>
      </c>
      <c r="B1" s="19"/>
      <c r="C1" s="19"/>
      <c r="D1" s="19"/>
      <c r="E1" s="19"/>
      <c r="F1" s="15"/>
      <c r="G1" s="15"/>
      <c r="H1" s="15"/>
      <c r="I1" s="15"/>
      <c r="J1" s="12"/>
      <c r="K1" s="12"/>
    </row>
    <row r="2" spans="1:12" ht="17" thickBot="1" x14ac:dyDescent="0.25">
      <c r="A2" s="18"/>
      <c r="B2" s="14" t="s">
        <v>2</v>
      </c>
      <c r="C2" s="21" t="s">
        <v>184</v>
      </c>
      <c r="D2" s="21" t="s">
        <v>115</v>
      </c>
      <c r="E2" s="21" t="s">
        <v>185</v>
      </c>
      <c r="F2" s="16" t="s">
        <v>6</v>
      </c>
      <c r="G2" s="16" t="s">
        <v>186</v>
      </c>
      <c r="H2" s="16" t="s">
        <v>104</v>
      </c>
      <c r="I2" s="16" t="s">
        <v>187</v>
      </c>
      <c r="K2" s="202" t="s">
        <v>26</v>
      </c>
      <c r="L2" s="204"/>
    </row>
    <row r="3" spans="1:12" ht="17" thickBot="1" x14ac:dyDescent="0.25">
      <c r="A3" s="59" t="s">
        <v>101</v>
      </c>
      <c r="B3" s="12">
        <v>31</v>
      </c>
      <c r="C3" s="12">
        <v>19</v>
      </c>
      <c r="D3" s="6">
        <v>17</v>
      </c>
      <c r="E3" s="12">
        <v>17</v>
      </c>
      <c r="F3" s="12">
        <v>62</v>
      </c>
      <c r="G3" s="12">
        <v>16</v>
      </c>
      <c r="H3" s="12">
        <v>16</v>
      </c>
      <c r="I3" s="12">
        <v>16</v>
      </c>
      <c r="K3" s="94"/>
      <c r="L3" s="92" t="s">
        <v>13</v>
      </c>
    </row>
    <row r="4" spans="1:12" x14ac:dyDescent="0.2">
      <c r="A4" s="59" t="s">
        <v>27</v>
      </c>
      <c r="B4" s="17">
        <v>4.2599999999999999E-5</v>
      </c>
      <c r="C4" s="17">
        <v>1.4899999999999999E-4</v>
      </c>
      <c r="D4" s="17">
        <v>8.6600000000000004E-5</v>
      </c>
      <c r="E4" s="17">
        <v>1.34E-4</v>
      </c>
      <c r="F4" s="17">
        <v>4.64E-3</v>
      </c>
      <c r="G4" s="17">
        <v>2.5000000000000001E-4</v>
      </c>
      <c r="H4" s="17">
        <v>7.115E-4</v>
      </c>
      <c r="I4" s="17">
        <v>6.2250000000000001E-4</v>
      </c>
      <c r="K4" s="104" t="s">
        <v>188</v>
      </c>
      <c r="L4" s="102">
        <v>1E-4</v>
      </c>
    </row>
    <row r="5" spans="1:12" ht="17" thickBot="1" x14ac:dyDescent="0.25">
      <c r="A5" s="100" t="s">
        <v>270</v>
      </c>
      <c r="B5" s="80">
        <f>B4/$B$4</f>
        <v>1</v>
      </c>
      <c r="C5" s="80">
        <f t="shared" ref="C5:I5" si="0">C4/$B$4</f>
        <v>3.4976525821596245</v>
      </c>
      <c r="D5" s="80">
        <f t="shared" si="0"/>
        <v>2.0328638497652585</v>
      </c>
      <c r="E5" s="80">
        <f t="shared" si="0"/>
        <v>3.1455399061032865</v>
      </c>
      <c r="F5" s="80">
        <f t="shared" si="0"/>
        <v>108.92018779342723</v>
      </c>
      <c r="G5" s="80">
        <f t="shared" si="0"/>
        <v>5.868544600938967</v>
      </c>
      <c r="H5" s="80">
        <f t="shared" si="0"/>
        <v>16.7018779342723</v>
      </c>
      <c r="I5" s="80">
        <f t="shared" si="0"/>
        <v>14.612676056338028</v>
      </c>
      <c r="J5" s="7"/>
      <c r="K5" s="104" t="s">
        <v>268</v>
      </c>
      <c r="L5" s="102">
        <v>9.2999999999999992E-3</v>
      </c>
    </row>
    <row r="6" spans="1:12" x14ac:dyDescent="0.2">
      <c r="A6" s="12"/>
      <c r="B6" s="7">
        <v>1.4999999999999999E-4</v>
      </c>
      <c r="C6" s="7">
        <v>1.4899999999999999E-4</v>
      </c>
      <c r="D6" s="7">
        <v>5.1400000000000003E-5</v>
      </c>
      <c r="E6" s="7">
        <v>2.2599999999999999E-4</v>
      </c>
      <c r="F6" s="7">
        <v>1.8599999999999998E-2</v>
      </c>
      <c r="G6" s="7">
        <v>2.13E-4</v>
      </c>
      <c r="H6" s="7">
        <v>6.5500000000000003E-3</v>
      </c>
      <c r="I6" s="7">
        <v>3.6299999999999999E-4</v>
      </c>
      <c r="J6" s="7"/>
      <c r="K6" s="104" t="s">
        <v>189</v>
      </c>
      <c r="L6" s="102">
        <v>2.0000000000000001E-4</v>
      </c>
    </row>
    <row r="7" spans="1:12" x14ac:dyDescent="0.2">
      <c r="A7" s="12"/>
      <c r="B7" s="7">
        <v>2.2799999999999999E-5</v>
      </c>
      <c r="C7" s="7">
        <v>3.0400000000000002E-4</v>
      </c>
      <c r="D7" s="7">
        <v>9.9300000000000001E-5</v>
      </c>
      <c r="E7" s="7">
        <v>3.1399999999999999E-4</v>
      </c>
      <c r="F7" s="7">
        <v>2.23E-2</v>
      </c>
      <c r="G7" s="7">
        <v>4.1899999999999999E-4</v>
      </c>
      <c r="H7" s="7">
        <v>6.3400000000000001E-3</v>
      </c>
      <c r="I7" s="7">
        <v>6.29E-4</v>
      </c>
      <c r="J7" s="7"/>
      <c r="K7" s="104" t="s">
        <v>14</v>
      </c>
      <c r="L7" s="102" t="s">
        <v>28</v>
      </c>
    </row>
    <row r="8" spans="1:12" x14ac:dyDescent="0.2">
      <c r="A8" s="12"/>
      <c r="B8" s="7">
        <v>5.63E-5</v>
      </c>
      <c r="C8" s="7">
        <v>1.21E-4</v>
      </c>
      <c r="D8" s="7">
        <v>9.6199999999999994E-5</v>
      </c>
      <c r="E8" s="7">
        <v>6.5199999999999999E-5</v>
      </c>
      <c r="F8" s="7">
        <v>8.0699999999999996E-5</v>
      </c>
      <c r="G8" s="7">
        <v>2.1499999999999999E-4</v>
      </c>
      <c r="H8" s="7">
        <v>6.87E-4</v>
      </c>
      <c r="I8" s="7">
        <v>4.8899999999999996E-4</v>
      </c>
      <c r="J8" s="7"/>
      <c r="K8" s="104" t="s">
        <v>190</v>
      </c>
      <c r="L8" s="102" t="s">
        <v>28</v>
      </c>
    </row>
    <row r="9" spans="1:12" x14ac:dyDescent="0.2">
      <c r="A9" s="12"/>
      <c r="B9" s="7">
        <v>9.2800000000000006E-5</v>
      </c>
      <c r="C9" s="7">
        <v>2.0000000000000001E-4</v>
      </c>
      <c r="D9" s="7">
        <v>3.4600000000000001E-5</v>
      </c>
      <c r="E9" s="7">
        <v>7.4900000000000005E-5</v>
      </c>
      <c r="F9" s="7">
        <v>1.6000000000000001E-3</v>
      </c>
      <c r="G9" s="7">
        <v>2.14E-4</v>
      </c>
      <c r="H9" s="7">
        <v>3.5200000000000001E-3</v>
      </c>
      <c r="I9" s="7">
        <v>7.6000000000000004E-4</v>
      </c>
      <c r="J9" s="7"/>
      <c r="K9" s="104" t="s">
        <v>114</v>
      </c>
      <c r="L9" s="102" t="s">
        <v>28</v>
      </c>
    </row>
    <row r="10" spans="1:12" x14ac:dyDescent="0.2">
      <c r="A10" s="12"/>
      <c r="B10" s="7">
        <v>3.8600000000000003E-5</v>
      </c>
      <c r="C10" s="7">
        <v>1.64E-4</v>
      </c>
      <c r="D10" s="7">
        <v>8.6600000000000004E-5</v>
      </c>
      <c r="E10" s="7">
        <v>5.9200000000000002E-5</v>
      </c>
      <c r="F10" s="7">
        <v>1.26E-2</v>
      </c>
      <c r="G10" s="7">
        <v>4.46E-4</v>
      </c>
      <c r="H10" s="7">
        <v>4.3899999999999999E-4</v>
      </c>
      <c r="I10" s="7">
        <v>8.5300000000000003E-4</v>
      </c>
      <c r="J10" s="7"/>
      <c r="K10" s="104" t="s">
        <v>191</v>
      </c>
      <c r="L10" s="102" t="s">
        <v>28</v>
      </c>
    </row>
    <row r="11" spans="1:12" x14ac:dyDescent="0.2">
      <c r="A11" s="12"/>
      <c r="B11" s="7">
        <v>3.21E-4</v>
      </c>
      <c r="C11" s="7">
        <v>1.2799999999999999E-4</v>
      </c>
      <c r="D11" s="7">
        <v>1.0900000000000001E-4</v>
      </c>
      <c r="E11" s="7">
        <v>1.7799999999999999E-4</v>
      </c>
      <c r="F11" s="7">
        <v>2.0799999999999998E-3</v>
      </c>
      <c r="G11" s="7">
        <v>1.9000000000000001E-4</v>
      </c>
      <c r="H11" s="7">
        <v>4.1899999999999999E-4</v>
      </c>
      <c r="I11" s="7">
        <v>1.0499999999999999E-3</v>
      </c>
      <c r="J11" s="7"/>
      <c r="K11" s="106" t="s">
        <v>192</v>
      </c>
      <c r="L11" s="102" t="s">
        <v>28</v>
      </c>
    </row>
    <row r="12" spans="1:12" x14ac:dyDescent="0.2">
      <c r="A12" s="12"/>
      <c r="B12" s="7">
        <v>1.8599999999999999E-4</v>
      </c>
      <c r="C12" s="7">
        <v>5.5999999999999995E-4</v>
      </c>
      <c r="D12" s="7">
        <v>6.1099999999999994E-5</v>
      </c>
      <c r="E12" s="7">
        <v>1.34E-4</v>
      </c>
      <c r="F12" s="7">
        <v>4.0800000000000003E-3</v>
      </c>
      <c r="G12" s="7">
        <v>4.1800000000000002E-4</v>
      </c>
      <c r="H12" s="7">
        <v>7.36E-4</v>
      </c>
      <c r="I12" s="7">
        <v>4.4799999999999999E-4</v>
      </c>
      <c r="J12" s="7"/>
      <c r="K12" s="106" t="s">
        <v>269</v>
      </c>
      <c r="L12" s="102" t="s">
        <v>28</v>
      </c>
    </row>
    <row r="13" spans="1:12" x14ac:dyDescent="0.2">
      <c r="A13" s="12"/>
      <c r="B13" s="7">
        <v>3.18E-5</v>
      </c>
      <c r="C13" s="7">
        <v>1.6200000000000001E-4</v>
      </c>
      <c r="D13" s="7">
        <v>1.05E-4</v>
      </c>
      <c r="E13" s="7">
        <v>1.3100000000000001E-4</v>
      </c>
      <c r="F13" s="7">
        <v>2.7E-2</v>
      </c>
      <c r="G13" s="7">
        <v>2.72E-4</v>
      </c>
      <c r="H13" s="7">
        <v>5.13E-4</v>
      </c>
      <c r="I13" s="7">
        <v>1.06E-3</v>
      </c>
      <c r="J13" s="7"/>
      <c r="K13" s="105" t="s">
        <v>193</v>
      </c>
      <c r="L13" s="72" t="s">
        <v>28</v>
      </c>
    </row>
    <row r="14" spans="1:12" x14ac:dyDescent="0.2">
      <c r="A14" s="12"/>
      <c r="B14" s="7">
        <v>4.0399999999999999E-5</v>
      </c>
      <c r="C14" s="7">
        <v>6.7600000000000003E-5</v>
      </c>
      <c r="D14" s="7">
        <v>1.85E-4</v>
      </c>
      <c r="E14" s="7">
        <v>1.06E-3</v>
      </c>
      <c r="F14" s="7">
        <v>2.16E-3</v>
      </c>
      <c r="G14" s="7">
        <v>2.34E-4</v>
      </c>
      <c r="H14" s="7">
        <v>1.66E-4</v>
      </c>
      <c r="I14" s="7">
        <v>3.0400000000000002E-4</v>
      </c>
      <c r="J14" s="7"/>
      <c r="L14" s="5"/>
    </row>
    <row r="15" spans="1:12" x14ac:dyDescent="0.2">
      <c r="A15" s="12"/>
      <c r="B15" s="7">
        <v>3.5500000000000002E-5</v>
      </c>
      <c r="C15" s="7">
        <v>6.7500000000000001E-5</v>
      </c>
      <c r="D15" s="7">
        <v>6.3999999999999997E-5</v>
      </c>
      <c r="E15" s="7">
        <v>1.08E-4</v>
      </c>
      <c r="F15" s="7">
        <v>2.0199999999999999E-2</v>
      </c>
      <c r="G15" s="7">
        <v>2.0100000000000001E-4</v>
      </c>
      <c r="H15" s="7">
        <v>4.9100000000000003E-3</v>
      </c>
      <c r="I15" s="7">
        <v>6.1600000000000001E-4</v>
      </c>
      <c r="J15" s="7"/>
      <c r="L15" s="5"/>
    </row>
    <row r="16" spans="1:12" x14ac:dyDescent="0.2">
      <c r="A16" s="12"/>
      <c r="B16" s="7">
        <v>5.2299999999999997E-5</v>
      </c>
      <c r="C16" s="7">
        <v>3.7100000000000001E-5</v>
      </c>
      <c r="D16" s="7">
        <v>7.0199999999999999E-5</v>
      </c>
      <c r="E16" s="7">
        <v>1.6100000000000001E-4</v>
      </c>
      <c r="F16" s="7">
        <v>9.4399999999999996E-4</v>
      </c>
      <c r="G16" s="7">
        <v>6.1799999999999995E-4</v>
      </c>
      <c r="H16" s="7">
        <v>4.9700000000000005E-4</v>
      </c>
      <c r="I16" s="7">
        <v>1.31E-3</v>
      </c>
      <c r="J16" s="7"/>
      <c r="L16" s="5"/>
    </row>
    <row r="17" spans="1:13" x14ac:dyDescent="0.2">
      <c r="A17" s="12"/>
      <c r="B17" s="7">
        <v>3.5299999999999997E-5</v>
      </c>
      <c r="C17" s="7">
        <v>1.08E-4</v>
      </c>
      <c r="D17" s="7">
        <v>5.66E-5</v>
      </c>
      <c r="E17" s="7">
        <v>1.22E-4</v>
      </c>
      <c r="F17" s="7">
        <v>4.1200000000000004E-3</v>
      </c>
      <c r="G17" s="7">
        <v>7.7800000000000005E-4</v>
      </c>
      <c r="H17" s="7">
        <v>2.1699999999999999E-4</v>
      </c>
      <c r="I17" s="7">
        <v>3.3E-4</v>
      </c>
      <c r="J17" s="7"/>
      <c r="L17" s="5"/>
      <c r="M17" s="5"/>
    </row>
    <row r="18" spans="1:13" x14ac:dyDescent="0.2">
      <c r="A18" s="12"/>
      <c r="B18" s="7">
        <v>4.2700000000000001E-5</v>
      </c>
      <c r="C18" s="7">
        <v>5.0099999999999998E-5</v>
      </c>
      <c r="D18" s="7">
        <v>4.85E-5</v>
      </c>
      <c r="E18" s="7">
        <v>1.9000000000000001E-4</v>
      </c>
      <c r="F18" s="7">
        <v>1.32E-2</v>
      </c>
      <c r="G18" s="7">
        <v>3.86E-4</v>
      </c>
      <c r="H18" s="7">
        <v>1.4E-3</v>
      </c>
      <c r="I18" s="7">
        <v>4.5800000000000002E-4</v>
      </c>
      <c r="J18" s="7"/>
      <c r="K18" s="6"/>
      <c r="L18" s="6"/>
      <c r="M18" s="5"/>
    </row>
    <row r="19" spans="1:13" x14ac:dyDescent="0.2">
      <c r="A19" s="12"/>
      <c r="B19" s="7">
        <v>4.2599999999999999E-5</v>
      </c>
      <c r="C19" s="7">
        <v>2.02E-4</v>
      </c>
      <c r="D19" s="7">
        <v>2.2599999999999999E-4</v>
      </c>
      <c r="E19" s="7">
        <v>1.5300000000000001E-4</v>
      </c>
      <c r="F19" s="7">
        <v>1.32E-2</v>
      </c>
      <c r="G19" s="7">
        <v>2.6600000000000001E-4</v>
      </c>
      <c r="H19" s="7">
        <v>5.3399999999999997E-4</v>
      </c>
      <c r="I19" s="7">
        <v>1.33E-3</v>
      </c>
      <c r="J19" s="7"/>
      <c r="K19" s="5"/>
      <c r="L19" s="5"/>
      <c r="M19" s="5"/>
    </row>
    <row r="20" spans="1:13" x14ac:dyDescent="0.2">
      <c r="A20" s="12"/>
      <c r="B20" s="7">
        <v>3.57E-5</v>
      </c>
      <c r="C20" s="7">
        <v>4.3000000000000002E-5</v>
      </c>
      <c r="D20" s="7">
        <v>7.8999999999999996E-5</v>
      </c>
      <c r="E20" s="7">
        <v>9.4699999999999998E-5</v>
      </c>
      <c r="F20" s="7">
        <v>4.1200000000000004E-3</v>
      </c>
      <c r="G20" s="7">
        <v>1.47E-4</v>
      </c>
      <c r="H20" s="7">
        <v>1.31E-3</v>
      </c>
      <c r="I20" s="7">
        <v>2.0000000000000001E-4</v>
      </c>
      <c r="J20" s="7"/>
      <c r="K20" s="5"/>
      <c r="L20" s="5"/>
      <c r="M20" s="5"/>
    </row>
    <row r="21" spans="1:13" x14ac:dyDescent="0.2">
      <c r="A21" s="12"/>
      <c r="B21" s="7">
        <v>1.22E-5</v>
      </c>
      <c r="C21" s="7">
        <v>3.6400000000000001E-4</v>
      </c>
      <c r="D21" s="7">
        <v>1.3100000000000001E-4</v>
      </c>
      <c r="E21" s="7">
        <v>3.4999999999999997E-5</v>
      </c>
      <c r="F21" s="7">
        <v>1.15E-2</v>
      </c>
      <c r="G21" s="7">
        <v>1.5100000000000001E-4</v>
      </c>
      <c r="H21" s="7">
        <v>1.2099999999999999E-3</v>
      </c>
      <c r="I21" s="7">
        <v>8.7200000000000005E-4</v>
      </c>
      <c r="K21" s="5"/>
      <c r="L21" s="5"/>
      <c r="M21" s="5"/>
    </row>
    <row r="22" spans="1:13" x14ac:dyDescent="0.2">
      <c r="A22" s="12"/>
      <c r="B22" s="7">
        <v>2.8900000000000001E-5</v>
      </c>
      <c r="C22" s="7">
        <v>1.2300000000000001E-4</v>
      </c>
      <c r="D22" s="7">
        <v>1.8200000000000001E-4</v>
      </c>
      <c r="E22" s="7">
        <v>2.2800000000000001E-4</v>
      </c>
      <c r="F22" s="7">
        <v>4.4999999999999997E-3</v>
      </c>
      <c r="G22" s="7"/>
      <c r="H22" s="7"/>
      <c r="I22" s="5"/>
      <c r="K22" s="5"/>
      <c r="L22" s="5"/>
      <c r="M22" s="5"/>
    </row>
    <row r="23" spans="1:13" x14ac:dyDescent="0.2">
      <c r="A23" s="12"/>
      <c r="B23" s="7">
        <v>2.8399999999999999E-5</v>
      </c>
      <c r="C23" s="7">
        <v>1.76E-4</v>
      </c>
      <c r="D23" s="7"/>
      <c r="E23" s="7"/>
      <c r="F23" s="7">
        <v>2.23E-2</v>
      </c>
      <c r="G23" s="7"/>
      <c r="H23" s="7"/>
      <c r="I23" s="5"/>
      <c r="K23" s="5"/>
      <c r="L23" s="5"/>
      <c r="M23" s="5"/>
    </row>
    <row r="24" spans="1:13" x14ac:dyDescent="0.2">
      <c r="A24" s="12"/>
      <c r="B24" s="7">
        <v>1.84E-4</v>
      </c>
      <c r="C24" s="7">
        <v>4.7199999999999998E-4</v>
      </c>
      <c r="D24" s="7"/>
      <c r="E24" s="7"/>
      <c r="F24" s="7">
        <v>4.0800000000000003E-2</v>
      </c>
      <c r="G24" s="5"/>
      <c r="H24" s="7"/>
      <c r="I24" s="5"/>
      <c r="J24" s="17"/>
      <c r="K24" s="5"/>
      <c r="L24" s="5"/>
      <c r="M24" s="5"/>
    </row>
    <row r="25" spans="1:13" x14ac:dyDescent="0.2">
      <c r="A25" s="12"/>
      <c r="B25" s="7">
        <v>8.7899999999999995E-5</v>
      </c>
      <c r="C25" s="7"/>
      <c r="D25" s="5"/>
      <c r="E25" s="7"/>
      <c r="F25" s="7">
        <v>1.2099999999999999E-3</v>
      </c>
      <c r="G25" s="5"/>
      <c r="H25" s="7"/>
      <c r="I25" s="5"/>
      <c r="J25" s="17"/>
      <c r="K25" s="5"/>
      <c r="L25" s="5"/>
      <c r="M25" s="5"/>
    </row>
    <row r="26" spans="1:13" x14ac:dyDescent="0.2">
      <c r="A26" s="12"/>
      <c r="B26" s="7">
        <v>2.8099999999999999E-5</v>
      </c>
      <c r="C26" s="7"/>
      <c r="D26" s="7"/>
      <c r="E26" s="7"/>
      <c r="F26" s="7">
        <v>3.6700000000000001E-3</v>
      </c>
      <c r="G26" s="5"/>
      <c r="I26" s="5"/>
      <c r="J26" s="17"/>
      <c r="K26" s="5"/>
      <c r="L26" s="5"/>
      <c r="M26" s="5"/>
    </row>
    <row r="27" spans="1:13" x14ac:dyDescent="0.2">
      <c r="A27" s="12"/>
      <c r="B27" s="7">
        <v>7.5500000000000006E-5</v>
      </c>
      <c r="C27" s="7"/>
      <c r="D27" s="7"/>
      <c r="E27" s="5"/>
      <c r="F27" s="7">
        <v>3.2300000000000002E-2</v>
      </c>
      <c r="G27" s="7"/>
      <c r="H27" s="5"/>
      <c r="I27" s="5"/>
      <c r="J27" s="17"/>
      <c r="K27" s="5"/>
      <c r="L27" s="5"/>
      <c r="M27" s="5"/>
    </row>
    <row r="28" spans="1:13" x14ac:dyDescent="0.2">
      <c r="A28" s="12"/>
      <c r="B28" s="7">
        <v>3.0499999999999999E-5</v>
      </c>
      <c r="C28" s="5"/>
      <c r="D28" s="5"/>
      <c r="E28" s="5"/>
      <c r="F28" s="7">
        <v>1.04E-2</v>
      </c>
      <c r="G28" s="7"/>
      <c r="H28" s="7"/>
      <c r="I28" s="5"/>
      <c r="J28" s="17"/>
      <c r="K28" s="5"/>
      <c r="L28" s="5"/>
      <c r="M28" s="5"/>
    </row>
    <row r="29" spans="1:13" x14ac:dyDescent="0.2">
      <c r="A29" s="12"/>
      <c r="B29" s="7">
        <v>5.3399999999999997E-5</v>
      </c>
      <c r="C29" s="7"/>
      <c r="D29" s="7"/>
      <c r="E29" s="7"/>
      <c r="F29" s="7">
        <v>1.0999999999999999E-2</v>
      </c>
      <c r="G29" s="7"/>
      <c r="H29" s="6"/>
      <c r="I29" s="6"/>
      <c r="J29" s="17"/>
      <c r="K29" s="5"/>
      <c r="L29" s="5"/>
      <c r="M29" s="5"/>
    </row>
    <row r="30" spans="1:13" x14ac:dyDescent="0.2">
      <c r="A30" s="12"/>
      <c r="B30" s="7">
        <v>5.8600000000000001E-5</v>
      </c>
      <c r="C30" s="7"/>
      <c r="D30" s="7"/>
      <c r="E30" s="7"/>
      <c r="F30" s="7">
        <v>1.6199999999999999E-3</v>
      </c>
      <c r="G30" s="7"/>
      <c r="H30" s="5"/>
      <c r="I30" s="5"/>
      <c r="J30" s="17"/>
      <c r="K30" s="5"/>
      <c r="L30" s="5"/>
      <c r="M30" s="5"/>
    </row>
    <row r="31" spans="1:13" x14ac:dyDescent="0.2">
      <c r="A31" s="12"/>
      <c r="B31" s="7">
        <v>1.3300000000000001E-4</v>
      </c>
      <c r="C31" s="7"/>
      <c r="D31" s="7"/>
      <c r="E31" s="7"/>
      <c r="F31" s="7">
        <v>4.0699999999999998E-3</v>
      </c>
      <c r="G31" s="7"/>
      <c r="H31" s="5"/>
      <c r="I31" s="5"/>
      <c r="J31" s="17"/>
      <c r="K31" s="5"/>
      <c r="L31" s="5"/>
      <c r="M31" s="5"/>
    </row>
    <row r="32" spans="1:13" x14ac:dyDescent="0.2">
      <c r="A32" s="12"/>
      <c r="B32" s="7">
        <v>3.3100000000000002E-4</v>
      </c>
      <c r="C32" s="7"/>
      <c r="D32" s="7"/>
      <c r="E32" s="7"/>
      <c r="F32" s="7">
        <v>1E-3</v>
      </c>
      <c r="G32" s="7"/>
      <c r="H32" s="5"/>
      <c r="I32" s="5"/>
      <c r="J32" s="17"/>
      <c r="K32" s="5"/>
      <c r="L32" s="5"/>
      <c r="M32" s="5"/>
    </row>
    <row r="33" spans="1:13" x14ac:dyDescent="0.2">
      <c r="A33" s="12"/>
      <c r="B33" s="7">
        <v>2.9799999999999999E-5</v>
      </c>
      <c r="C33" s="7"/>
      <c r="D33" s="7"/>
      <c r="E33" s="7"/>
      <c r="F33" s="7">
        <v>6.4000000000000005E-4</v>
      </c>
      <c r="G33" s="7"/>
      <c r="H33" s="5"/>
      <c r="I33" s="5"/>
      <c r="J33" s="17"/>
      <c r="K33" s="5"/>
      <c r="L33" s="5"/>
      <c r="M33" s="5"/>
    </row>
    <row r="34" spans="1:13" x14ac:dyDescent="0.2">
      <c r="A34" s="12"/>
      <c r="B34" s="7">
        <v>2.5000000000000001E-5</v>
      </c>
      <c r="C34" s="5"/>
      <c r="D34" s="7"/>
      <c r="E34" s="7"/>
      <c r="F34" s="7">
        <v>3.0200000000000001E-3</v>
      </c>
      <c r="G34" s="7"/>
      <c r="H34" s="5"/>
      <c r="I34" s="5"/>
      <c r="J34" s="17"/>
      <c r="K34" s="5"/>
      <c r="L34" s="5"/>
      <c r="M34" s="5"/>
    </row>
    <row r="35" spans="1:13" x14ac:dyDescent="0.2">
      <c r="A35" s="12"/>
      <c r="B35" s="7">
        <v>2.7800000000000001E-5</v>
      </c>
      <c r="C35" s="7"/>
      <c r="D35" s="7"/>
      <c r="E35" s="7"/>
      <c r="F35" s="7">
        <v>1.2999999999999999E-2</v>
      </c>
      <c r="G35" s="7"/>
      <c r="H35" s="5"/>
      <c r="I35" s="5"/>
      <c r="J35" s="17"/>
      <c r="K35" s="5"/>
      <c r="L35" s="5"/>
      <c r="M35" s="5"/>
    </row>
    <row r="36" spans="1:13" x14ac:dyDescent="0.2">
      <c r="A36" s="12"/>
      <c r="B36" s="7">
        <v>6.6799999999999997E-5</v>
      </c>
      <c r="C36" s="7"/>
      <c r="D36" s="7"/>
      <c r="E36" s="7"/>
      <c r="F36" s="7">
        <v>2.66E-3</v>
      </c>
      <c r="G36" s="7"/>
      <c r="H36" s="5"/>
      <c r="I36" s="5"/>
      <c r="J36" s="17"/>
      <c r="K36" s="5"/>
      <c r="L36" s="5"/>
      <c r="M36" s="5"/>
    </row>
    <row r="37" spans="1:13" x14ac:dyDescent="0.2">
      <c r="A37" s="12"/>
      <c r="B37" s="17"/>
      <c r="C37" s="17"/>
      <c r="D37" s="17"/>
      <c r="E37" s="17"/>
      <c r="F37" s="7">
        <v>2.52E-2</v>
      </c>
      <c r="G37" s="7"/>
      <c r="H37" s="5"/>
      <c r="I37" s="5"/>
      <c r="J37" s="17"/>
      <c r="K37" s="5"/>
      <c r="L37" s="5"/>
      <c r="M37" s="5"/>
    </row>
    <row r="38" spans="1:13" x14ac:dyDescent="0.2">
      <c r="A38" s="12"/>
      <c r="B38" s="17"/>
      <c r="C38" s="17"/>
      <c r="D38" s="17"/>
      <c r="E38" s="17"/>
      <c r="F38" s="7">
        <v>1.15E-2</v>
      </c>
      <c r="G38" s="7"/>
      <c r="H38" s="5"/>
      <c r="I38" s="5"/>
      <c r="J38" s="17"/>
      <c r="K38" s="5"/>
      <c r="L38" s="5"/>
      <c r="M38" s="5"/>
    </row>
    <row r="39" spans="1:13" x14ac:dyDescent="0.2">
      <c r="A39" s="12"/>
      <c r="B39" s="17"/>
      <c r="C39" s="17"/>
      <c r="D39" s="17"/>
      <c r="E39" s="17"/>
      <c r="F39" s="7">
        <v>1.08E-3</v>
      </c>
      <c r="G39" s="7"/>
      <c r="H39" s="5"/>
      <c r="I39" s="5"/>
      <c r="J39" s="17"/>
      <c r="K39" s="5"/>
      <c r="L39" s="5"/>
      <c r="M39" s="5"/>
    </row>
    <row r="40" spans="1:13" x14ac:dyDescent="0.2">
      <c r="A40" s="12"/>
      <c r="B40" s="17"/>
      <c r="C40" s="17"/>
      <c r="D40" s="17"/>
      <c r="E40" s="17"/>
      <c r="F40" s="7">
        <v>2.35E-2</v>
      </c>
      <c r="G40" s="7"/>
      <c r="H40" s="5"/>
      <c r="I40" s="5"/>
      <c r="J40" s="17"/>
      <c r="K40" s="5"/>
      <c r="L40" s="5"/>
      <c r="M40" s="5"/>
    </row>
    <row r="41" spans="1:13" x14ac:dyDescent="0.2">
      <c r="A41" s="12"/>
      <c r="B41" s="17"/>
      <c r="C41" s="17"/>
      <c r="D41" s="17"/>
      <c r="E41" s="17"/>
      <c r="F41" s="7">
        <v>6.7099999999999998E-3</v>
      </c>
      <c r="G41" s="7"/>
      <c r="H41" s="5"/>
      <c r="I41" s="5"/>
      <c r="J41" s="17"/>
      <c r="K41" s="5"/>
      <c r="L41" s="5"/>
      <c r="M41" s="5"/>
    </row>
    <row r="42" spans="1:13" x14ac:dyDescent="0.2">
      <c r="A42" s="12"/>
      <c r="B42" s="17"/>
      <c r="C42" s="17"/>
      <c r="D42" s="17"/>
      <c r="E42" s="17"/>
      <c r="F42" s="7">
        <v>3.0500000000000002E-3</v>
      </c>
      <c r="G42" s="7"/>
      <c r="H42" s="5"/>
      <c r="I42" s="5"/>
      <c r="J42" s="17"/>
      <c r="K42" s="5"/>
      <c r="L42" s="5"/>
      <c r="M42" s="5"/>
    </row>
    <row r="43" spans="1:13" x14ac:dyDescent="0.2">
      <c r="A43" s="12"/>
      <c r="B43" s="17"/>
      <c r="C43" s="17"/>
      <c r="D43" s="17"/>
      <c r="E43" s="17"/>
      <c r="F43" s="7">
        <v>6.59E-2</v>
      </c>
      <c r="G43" s="7"/>
      <c r="H43" s="5"/>
      <c r="I43" s="5"/>
      <c r="J43" s="17"/>
      <c r="K43" s="5"/>
      <c r="L43" s="5"/>
      <c r="M43" s="5"/>
    </row>
    <row r="44" spans="1:13" x14ac:dyDescent="0.2">
      <c r="A44" s="12"/>
      <c r="B44" s="17"/>
      <c r="C44" s="17"/>
      <c r="D44" s="17"/>
      <c r="E44" s="17"/>
      <c r="F44" s="7">
        <v>2.3400000000000001E-2</v>
      </c>
      <c r="G44" s="7"/>
      <c r="H44" s="5"/>
      <c r="I44" s="5"/>
      <c r="J44" s="17"/>
      <c r="K44" s="5"/>
      <c r="L44" s="5"/>
      <c r="M44" s="5"/>
    </row>
    <row r="45" spans="1:13" x14ac:dyDescent="0.2">
      <c r="A45" s="12"/>
      <c r="B45" s="17"/>
      <c r="C45" s="17"/>
      <c r="D45" s="17"/>
      <c r="E45" s="17"/>
      <c r="F45" s="7">
        <v>1.9100000000000001E-4</v>
      </c>
      <c r="G45" s="7"/>
      <c r="H45" s="5"/>
      <c r="I45" s="5"/>
      <c r="J45" s="17"/>
      <c r="K45" s="5"/>
      <c r="L45" s="5"/>
      <c r="M45" s="5"/>
    </row>
    <row r="46" spans="1:13" x14ac:dyDescent="0.2">
      <c r="A46" s="12"/>
      <c r="B46" s="17"/>
      <c r="C46" s="17"/>
      <c r="D46" s="17"/>
      <c r="E46" s="17"/>
      <c r="F46" s="7">
        <v>3.16E-3</v>
      </c>
      <c r="G46" s="7"/>
      <c r="H46" s="5"/>
      <c r="I46" s="5"/>
      <c r="J46" s="17"/>
      <c r="K46" s="5"/>
      <c r="L46" s="5"/>
    </row>
    <row r="47" spans="1:13" x14ac:dyDescent="0.2">
      <c r="A47" s="12"/>
      <c r="B47" s="17"/>
      <c r="C47" s="17"/>
      <c r="D47" s="17"/>
      <c r="E47" s="17"/>
      <c r="F47" s="7">
        <v>6.4400000000000004E-4</v>
      </c>
      <c r="G47" s="7"/>
      <c r="H47" s="5"/>
      <c r="I47" s="5"/>
      <c r="J47" s="17"/>
      <c r="K47" s="5"/>
      <c r="L47" s="5"/>
    </row>
    <row r="48" spans="1:13" x14ac:dyDescent="0.2">
      <c r="A48" s="12"/>
      <c r="B48" s="17"/>
      <c r="C48" s="17"/>
      <c r="D48" s="17"/>
      <c r="E48" s="17"/>
      <c r="F48" s="7">
        <v>1.42E-3</v>
      </c>
      <c r="G48" s="7"/>
      <c r="H48" s="7"/>
      <c r="I48" s="7"/>
      <c r="J48" s="17"/>
      <c r="K48" s="5"/>
      <c r="L48" s="5"/>
    </row>
    <row r="49" spans="1:12" x14ac:dyDescent="0.2">
      <c r="A49" s="12"/>
      <c r="B49" s="17"/>
      <c r="C49" s="17"/>
      <c r="D49" s="17"/>
      <c r="E49" s="17"/>
      <c r="F49" s="7">
        <v>3.8400000000000001E-3</v>
      </c>
      <c r="G49" s="7"/>
      <c r="H49" s="7"/>
      <c r="I49" s="7"/>
      <c r="J49" s="17"/>
      <c r="K49" s="5"/>
      <c r="L49" s="5"/>
    </row>
    <row r="50" spans="1:12" x14ac:dyDescent="0.2">
      <c r="A50" s="12"/>
      <c r="B50" s="17"/>
      <c r="C50" s="17"/>
      <c r="D50" s="17"/>
      <c r="E50" s="17"/>
      <c r="F50" s="7">
        <v>6.0800000000000003E-4</v>
      </c>
      <c r="G50" s="7"/>
      <c r="H50" s="7"/>
      <c r="I50" s="7"/>
      <c r="J50" s="17"/>
      <c r="K50" s="17"/>
    </row>
    <row r="51" spans="1:12" x14ac:dyDescent="0.2">
      <c r="A51" s="12"/>
      <c r="B51" s="17"/>
      <c r="C51" s="17"/>
      <c r="D51" s="17"/>
      <c r="E51" s="17"/>
      <c r="F51" s="7">
        <v>9.01E-4</v>
      </c>
      <c r="G51" s="7"/>
      <c r="H51" s="7"/>
      <c r="I51" s="7"/>
      <c r="J51" s="17"/>
      <c r="K51" s="17"/>
    </row>
    <row r="52" spans="1:12" x14ac:dyDescent="0.2">
      <c r="A52" s="12"/>
      <c r="B52" s="17"/>
      <c r="C52" s="17"/>
      <c r="D52" s="17"/>
      <c r="E52" s="17"/>
      <c r="F52" s="7">
        <v>7.7000000000000002E-3</v>
      </c>
      <c r="G52" s="7"/>
      <c r="H52" s="7"/>
      <c r="I52" s="7"/>
      <c r="J52" s="17"/>
      <c r="K52" s="17"/>
    </row>
    <row r="53" spans="1:12" x14ac:dyDescent="0.2">
      <c r="A53" s="12"/>
      <c r="B53" s="17"/>
      <c r="C53" s="17"/>
      <c r="D53" s="17"/>
      <c r="E53" s="17"/>
      <c r="F53" s="7">
        <v>1.2800000000000001E-2</v>
      </c>
      <c r="G53" s="7"/>
      <c r="H53" s="7"/>
      <c r="I53" s="7"/>
      <c r="J53" s="17"/>
      <c r="K53" s="17"/>
    </row>
    <row r="54" spans="1:12" x14ac:dyDescent="0.2">
      <c r="A54" s="12"/>
      <c r="B54" s="17"/>
      <c r="C54" s="17"/>
      <c r="D54" s="17"/>
      <c r="E54" s="17"/>
      <c r="F54" s="7">
        <v>6.2599999999999999E-3</v>
      </c>
      <c r="G54" s="7"/>
      <c r="H54" s="7"/>
      <c r="I54" s="7"/>
      <c r="J54" s="17"/>
      <c r="K54" s="17"/>
    </row>
    <row r="55" spans="1:12" x14ac:dyDescent="0.2">
      <c r="A55" s="12"/>
      <c r="B55" s="17"/>
      <c r="C55" s="17"/>
      <c r="D55" s="17"/>
      <c r="E55" s="17"/>
      <c r="F55" s="7">
        <v>3.65E-3</v>
      </c>
      <c r="G55" s="7"/>
      <c r="H55" s="7"/>
      <c r="I55" s="7"/>
      <c r="J55" s="17"/>
      <c r="K55" s="17"/>
    </row>
    <row r="56" spans="1:12" x14ac:dyDescent="0.2">
      <c r="A56" s="12"/>
      <c r="B56" s="17"/>
      <c r="C56" s="17"/>
      <c r="D56" s="17"/>
      <c r="E56" s="17"/>
      <c r="F56" s="7">
        <v>1.6299999999999999E-2</v>
      </c>
      <c r="G56" s="7"/>
      <c r="H56" s="7"/>
      <c r="I56" s="7"/>
      <c r="J56" s="17"/>
      <c r="K56" s="17"/>
    </row>
    <row r="57" spans="1:12" x14ac:dyDescent="0.2">
      <c r="A57" s="12"/>
      <c r="B57" s="17"/>
      <c r="C57" s="17"/>
      <c r="D57" s="17"/>
      <c r="E57" s="17"/>
      <c r="F57" s="7">
        <v>2.1299999999999999E-3</v>
      </c>
      <c r="G57" s="7"/>
      <c r="H57" s="7"/>
      <c r="I57" s="7"/>
      <c r="J57" s="17"/>
      <c r="K57" s="17"/>
    </row>
    <row r="58" spans="1:12" x14ac:dyDescent="0.2">
      <c r="A58" s="12"/>
      <c r="B58" s="17"/>
      <c r="C58" s="17"/>
      <c r="D58" s="17"/>
      <c r="E58" s="17"/>
      <c r="F58" s="7">
        <v>1.26E-2</v>
      </c>
      <c r="G58" s="7"/>
      <c r="H58" s="7"/>
      <c r="I58" s="7"/>
      <c r="J58" s="17"/>
      <c r="K58" s="17"/>
    </row>
    <row r="59" spans="1:12" x14ac:dyDescent="0.2">
      <c r="A59" s="12"/>
      <c r="B59" s="17"/>
      <c r="C59" s="17"/>
      <c r="D59" s="17"/>
      <c r="E59" s="17"/>
      <c r="F59" s="7">
        <v>1.17E-2</v>
      </c>
      <c r="G59" s="7"/>
      <c r="H59" s="7"/>
      <c r="I59" s="7"/>
      <c r="J59" s="17"/>
      <c r="K59" s="17"/>
    </row>
    <row r="60" spans="1:12" x14ac:dyDescent="0.2">
      <c r="A60" s="12"/>
      <c r="B60" s="17"/>
      <c r="C60" s="17"/>
      <c r="D60" s="17"/>
      <c r="E60" s="17"/>
      <c r="F60" s="7">
        <v>1.52E-2</v>
      </c>
      <c r="G60" s="7"/>
      <c r="H60" s="7"/>
      <c r="I60" s="7"/>
      <c r="J60" s="17"/>
      <c r="K60" s="17"/>
    </row>
    <row r="61" spans="1:12" x14ac:dyDescent="0.2">
      <c r="A61" s="12"/>
      <c r="B61" s="17"/>
      <c r="C61" s="17"/>
      <c r="D61" s="17"/>
      <c r="E61" s="17"/>
      <c r="F61" s="7">
        <v>1.1299999999999999E-3</v>
      </c>
      <c r="G61" s="7"/>
      <c r="H61" s="7"/>
      <c r="I61" s="7"/>
      <c r="J61" s="17"/>
      <c r="K61" s="17"/>
    </row>
    <row r="62" spans="1:12" x14ac:dyDescent="0.2">
      <c r="A62" s="12"/>
      <c r="B62" s="17"/>
      <c r="C62" s="17"/>
      <c r="D62" s="17"/>
      <c r="E62" s="17"/>
      <c r="F62" s="7">
        <v>1.9099999999999999E-2</v>
      </c>
      <c r="G62" s="7"/>
      <c r="H62" s="7"/>
      <c r="I62" s="7"/>
      <c r="J62" s="17"/>
      <c r="K62" s="17"/>
    </row>
    <row r="63" spans="1:12" x14ac:dyDescent="0.2">
      <c r="A63" s="12"/>
      <c r="B63" s="17"/>
      <c r="C63" s="17"/>
      <c r="D63" s="17"/>
      <c r="E63" s="17"/>
      <c r="F63" s="7">
        <v>2E-3</v>
      </c>
      <c r="G63" s="7"/>
      <c r="H63" s="7"/>
      <c r="I63" s="7"/>
      <c r="J63" s="17"/>
      <c r="K63" s="17"/>
    </row>
    <row r="64" spans="1:12" x14ac:dyDescent="0.2">
      <c r="A64" s="12"/>
      <c r="B64" s="17"/>
      <c r="C64" s="17"/>
      <c r="D64" s="17"/>
      <c r="E64" s="17"/>
      <c r="F64" s="7">
        <v>2.9199999999999999E-3</v>
      </c>
      <c r="G64" s="7"/>
      <c r="H64" s="7"/>
      <c r="I64" s="7"/>
      <c r="J64" s="17"/>
      <c r="K64" s="17"/>
    </row>
    <row r="65" spans="1:11" x14ac:dyDescent="0.2">
      <c r="A65" s="12"/>
      <c r="B65" s="17"/>
      <c r="C65" s="17"/>
      <c r="D65" s="17"/>
      <c r="E65" s="17"/>
      <c r="F65" s="7">
        <v>8.6999999999999994E-3</v>
      </c>
      <c r="G65" s="7"/>
      <c r="H65" s="7"/>
      <c r="I65" s="7"/>
      <c r="J65" s="17"/>
      <c r="K65" s="17"/>
    </row>
    <row r="66" spans="1:11" x14ac:dyDescent="0.2">
      <c r="A66" s="12"/>
      <c r="B66" s="17"/>
      <c r="C66" s="17"/>
      <c r="D66" s="17"/>
      <c r="E66" s="17"/>
      <c r="F66" s="7">
        <v>4.7800000000000004E-3</v>
      </c>
      <c r="G66" s="7"/>
      <c r="H66" s="7"/>
      <c r="I66" s="7"/>
      <c r="J66" s="17"/>
      <c r="K66" s="17"/>
    </row>
    <row r="67" spans="1:11" x14ac:dyDescent="0.2">
      <c r="A67" s="12"/>
      <c r="B67" s="17"/>
      <c r="C67" s="17"/>
      <c r="D67" s="17"/>
      <c r="E67" s="17"/>
      <c r="F67" s="7">
        <v>1.09E-2</v>
      </c>
      <c r="G67" s="7"/>
      <c r="H67" s="7"/>
      <c r="I67" s="7"/>
      <c r="J67" s="17"/>
      <c r="K67" s="17"/>
    </row>
    <row r="68" spans="1:11" x14ac:dyDescent="0.2">
      <c r="A68" s="12"/>
      <c r="B68" s="17"/>
      <c r="C68" s="17"/>
      <c r="D68" s="17"/>
      <c r="E68" s="17"/>
      <c r="F68" s="17"/>
      <c r="G68" s="7"/>
      <c r="H68" s="17"/>
      <c r="I68" s="17"/>
      <c r="J68" s="12"/>
      <c r="K68" s="17"/>
    </row>
    <row r="69" spans="1:11" x14ac:dyDescent="0.2">
      <c r="A69" s="12"/>
      <c r="B69" s="12"/>
      <c r="C69" s="12"/>
      <c r="D69" s="12"/>
      <c r="E69" s="12"/>
      <c r="F69" s="12"/>
      <c r="G69" s="6"/>
      <c r="H69" s="12"/>
      <c r="I69" s="12"/>
      <c r="J69" s="12"/>
      <c r="K69" s="12"/>
    </row>
    <row r="70" spans="1:11" x14ac:dyDescent="0.2">
      <c r="A70" s="12"/>
      <c r="B70" s="12"/>
      <c r="C70" s="12"/>
      <c r="D70" s="12"/>
      <c r="E70" s="12"/>
      <c r="F70" s="12"/>
      <c r="G70" s="6"/>
      <c r="H70" s="12"/>
      <c r="I70" s="12"/>
      <c r="K70" s="12"/>
    </row>
    <row r="71" spans="1:11" x14ac:dyDescent="0.2">
      <c r="F71" s="12"/>
      <c r="G71" s="6"/>
      <c r="H71" s="12"/>
    </row>
    <row r="72" spans="1:11" x14ac:dyDescent="0.2">
      <c r="G72" s="6"/>
    </row>
    <row r="73" spans="1:11" x14ac:dyDescent="0.2">
      <c r="G73" s="6"/>
    </row>
    <row r="74" spans="1:11" x14ac:dyDescent="0.2">
      <c r="G74" s="6"/>
    </row>
    <row r="75" spans="1:11" x14ac:dyDescent="0.2">
      <c r="G75" s="6"/>
    </row>
    <row r="76" spans="1:11" x14ac:dyDescent="0.2">
      <c r="G76" s="6"/>
    </row>
    <row r="77" spans="1:11" x14ac:dyDescent="0.2">
      <c r="G77" s="6"/>
    </row>
    <row r="78" spans="1:11" x14ac:dyDescent="0.2">
      <c r="G78" s="6"/>
    </row>
  </sheetData>
  <mergeCells count="1">
    <mergeCell ref="K2:L2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F7FF-C162-8C49-883F-7FB462E67565}">
  <dimension ref="A1:L71"/>
  <sheetViews>
    <sheetView workbookViewId="0">
      <selection activeCell="I10" sqref="I10"/>
    </sheetView>
  </sheetViews>
  <sheetFormatPr baseColWidth="10" defaultColWidth="11" defaultRowHeight="16" x14ac:dyDescent="0.2"/>
  <cols>
    <col min="1" max="1" width="12.6640625" bestFit="1" customWidth="1"/>
    <col min="3" max="3" width="10.1640625" customWidth="1"/>
    <col min="4" max="4" width="11.33203125" customWidth="1"/>
    <col min="5" max="5" width="10.6640625" customWidth="1"/>
    <col min="6" max="6" width="13.33203125" customWidth="1"/>
    <col min="7" max="7" width="14.33203125" customWidth="1"/>
    <col min="9" max="9" width="34.33203125" customWidth="1"/>
    <col min="11" max="11" width="20.5" customWidth="1"/>
  </cols>
  <sheetData>
    <row r="1" spans="1:12" ht="17" thickBot="1" x14ac:dyDescent="0.25">
      <c r="A1" s="103" t="s">
        <v>24</v>
      </c>
      <c r="B1" s="19"/>
      <c r="C1" s="19"/>
      <c r="D1" s="19"/>
      <c r="E1" s="15"/>
      <c r="F1" s="15"/>
      <c r="G1" s="15"/>
      <c r="H1" s="12"/>
      <c r="I1" s="12"/>
    </row>
    <row r="2" spans="1:12" ht="17" thickBot="1" x14ac:dyDescent="0.25">
      <c r="A2" s="18"/>
      <c r="B2" s="14" t="s">
        <v>2</v>
      </c>
      <c r="C2" s="21" t="s">
        <v>175</v>
      </c>
      <c r="D2" s="21" t="s">
        <v>176</v>
      </c>
      <c r="E2" s="16" t="s">
        <v>6</v>
      </c>
      <c r="F2" s="16" t="s">
        <v>299</v>
      </c>
      <c r="G2" s="16" t="s">
        <v>177</v>
      </c>
      <c r="I2" s="202" t="s">
        <v>26</v>
      </c>
      <c r="J2" s="204"/>
    </row>
    <row r="3" spans="1:12" ht="17" thickBot="1" x14ac:dyDescent="0.25">
      <c r="A3" s="59" t="s">
        <v>101</v>
      </c>
      <c r="B3" s="12">
        <v>31</v>
      </c>
      <c r="C3" s="12">
        <v>16</v>
      </c>
      <c r="D3" s="12">
        <v>18</v>
      </c>
      <c r="E3" s="12">
        <v>62</v>
      </c>
      <c r="F3" s="12">
        <v>16</v>
      </c>
      <c r="G3" s="12">
        <v>16</v>
      </c>
      <c r="I3" s="94"/>
      <c r="J3" s="92" t="s">
        <v>13</v>
      </c>
    </row>
    <row r="4" spans="1:12" x14ac:dyDescent="0.2">
      <c r="A4" s="59" t="s">
        <v>27</v>
      </c>
      <c r="B4" s="17">
        <v>4.2599999999999999E-5</v>
      </c>
      <c r="C4" s="17">
        <v>6.1099999999999994E-5</v>
      </c>
      <c r="D4" s="17">
        <v>3.6900000000000002E-5</v>
      </c>
      <c r="E4" s="17">
        <v>4.64E-3</v>
      </c>
      <c r="F4" s="17">
        <v>9.2599999999999991E-3</v>
      </c>
      <c r="G4" s="17">
        <v>3.8899999999999998E-3</v>
      </c>
      <c r="I4" s="113" t="s">
        <v>178</v>
      </c>
      <c r="J4" s="111">
        <v>0.1366</v>
      </c>
    </row>
    <row r="5" spans="1:12" ht="17" thickBot="1" x14ac:dyDescent="0.25">
      <c r="A5" s="100" t="s">
        <v>270</v>
      </c>
      <c r="B5" s="80">
        <f>B4/$B$4</f>
        <v>1</v>
      </c>
      <c r="C5" s="80">
        <f t="shared" ref="C5:G5" si="0">C4/$B$4</f>
        <v>1.4342723004694835</v>
      </c>
      <c r="D5" s="80">
        <f t="shared" si="0"/>
        <v>0.86619718309859162</v>
      </c>
      <c r="E5" s="80">
        <f t="shared" si="0"/>
        <v>108.92018779342723</v>
      </c>
      <c r="F5" s="80">
        <f t="shared" si="0"/>
        <v>217.37089201877933</v>
      </c>
      <c r="G5" s="80">
        <f t="shared" si="0"/>
        <v>91.314553990610321</v>
      </c>
      <c r="H5" s="7"/>
      <c r="I5" s="107" t="s">
        <v>179</v>
      </c>
      <c r="J5" s="102">
        <v>0.21959999999999999</v>
      </c>
    </row>
    <row r="6" spans="1:12" x14ac:dyDescent="0.2">
      <c r="A6" s="12"/>
      <c r="B6" s="7">
        <v>1.4999999999999999E-4</v>
      </c>
      <c r="C6" s="7">
        <v>1.64E-4</v>
      </c>
      <c r="D6" s="7">
        <v>9.2100000000000003E-5</v>
      </c>
      <c r="E6" s="7">
        <v>1.8599999999999998E-2</v>
      </c>
      <c r="F6" s="7">
        <v>1.9800000000000002E-2</v>
      </c>
      <c r="G6" s="7">
        <v>1.3299999999999999E-2</v>
      </c>
      <c r="H6" s="7"/>
      <c r="I6" s="107" t="s">
        <v>14</v>
      </c>
      <c r="J6" s="102" t="s">
        <v>28</v>
      </c>
    </row>
    <row r="7" spans="1:12" x14ac:dyDescent="0.2">
      <c r="A7" s="12"/>
      <c r="B7" s="7">
        <v>2.2799999999999999E-5</v>
      </c>
      <c r="C7" s="7">
        <v>9.1000000000000003E-5</v>
      </c>
      <c r="D7" s="7">
        <v>3.01E-5</v>
      </c>
      <c r="E7" s="7">
        <v>2.23E-2</v>
      </c>
      <c r="F7" s="7">
        <v>1.2699999999999999E-2</v>
      </c>
      <c r="G7" s="7">
        <v>1.7500000000000002E-2</v>
      </c>
      <c r="H7" s="7"/>
      <c r="I7" s="107" t="s">
        <v>180</v>
      </c>
      <c r="J7" s="102" t="s">
        <v>28</v>
      </c>
    </row>
    <row r="8" spans="1:12" x14ac:dyDescent="0.2">
      <c r="A8" s="12"/>
      <c r="B8" s="7">
        <v>5.63E-5</v>
      </c>
      <c r="C8" s="7">
        <v>5.3600000000000002E-5</v>
      </c>
      <c r="D8" s="7">
        <v>1.49E-5</v>
      </c>
      <c r="E8" s="7">
        <v>8.0699999999999996E-5</v>
      </c>
      <c r="F8" s="7">
        <v>1.5100000000000001E-2</v>
      </c>
      <c r="G8" s="7">
        <v>1.6199999999999999E-3</v>
      </c>
      <c r="H8" s="7"/>
      <c r="I8" s="107" t="s">
        <v>181</v>
      </c>
      <c r="J8" s="102" t="s">
        <v>28</v>
      </c>
    </row>
    <row r="9" spans="1:12" x14ac:dyDescent="0.2">
      <c r="A9" s="12"/>
      <c r="B9" s="7">
        <v>9.2800000000000006E-5</v>
      </c>
      <c r="C9" s="7">
        <v>4.0800000000000002E-5</v>
      </c>
      <c r="D9" s="7">
        <v>3.6100000000000003E-5</v>
      </c>
      <c r="E9" s="7">
        <v>1.6000000000000001E-3</v>
      </c>
      <c r="F9" s="7">
        <v>1.09E-2</v>
      </c>
      <c r="G9" s="7">
        <v>2.64E-3</v>
      </c>
      <c r="H9" s="7"/>
      <c r="I9" s="107" t="s">
        <v>182</v>
      </c>
      <c r="J9" s="102">
        <v>0.18840000000000001</v>
      </c>
    </row>
    <row r="10" spans="1:12" x14ac:dyDescent="0.2">
      <c r="A10" s="12"/>
      <c r="B10" s="7">
        <v>3.8600000000000003E-5</v>
      </c>
      <c r="C10" s="7">
        <v>5.9299999999999998E-5</v>
      </c>
      <c r="D10" s="7">
        <v>1.8E-5</v>
      </c>
      <c r="E10" s="7">
        <v>1.26E-2</v>
      </c>
      <c r="F10" s="7">
        <v>2.5400000000000002E-3</v>
      </c>
      <c r="G10" s="7">
        <v>1.6199999999999999E-3</v>
      </c>
      <c r="H10" s="7"/>
      <c r="I10" s="32" t="s">
        <v>183</v>
      </c>
      <c r="J10" s="112">
        <v>0.79449999999999998</v>
      </c>
    </row>
    <row r="11" spans="1:12" x14ac:dyDescent="0.2">
      <c r="A11" s="12"/>
      <c r="B11" s="7">
        <v>3.21E-4</v>
      </c>
      <c r="C11" s="7">
        <v>3.8099999999999998E-5</v>
      </c>
      <c r="D11" s="7">
        <v>3.7700000000000002E-5</v>
      </c>
      <c r="E11" s="7">
        <v>2.0799999999999998E-3</v>
      </c>
      <c r="F11" s="7">
        <v>6.0499999999999998E-3</v>
      </c>
      <c r="G11" s="7">
        <v>1.75E-3</v>
      </c>
      <c r="H11" s="7"/>
    </row>
    <row r="12" spans="1:12" x14ac:dyDescent="0.2">
      <c r="A12" s="12"/>
      <c r="B12" s="7">
        <v>1.8599999999999999E-4</v>
      </c>
      <c r="C12" s="7">
        <v>6.2899999999999997E-5</v>
      </c>
      <c r="D12" s="7">
        <v>4.6900000000000002E-5</v>
      </c>
      <c r="E12" s="7">
        <v>4.0800000000000003E-3</v>
      </c>
      <c r="F12" s="7">
        <v>5.9699999999999996E-3</v>
      </c>
      <c r="G12" s="7">
        <v>4.2900000000000001E-2</v>
      </c>
      <c r="H12" s="7"/>
    </row>
    <row r="13" spans="1:12" x14ac:dyDescent="0.2">
      <c r="A13" s="12"/>
      <c r="B13" s="7">
        <v>3.18E-5</v>
      </c>
      <c r="C13" s="7">
        <v>7.2100000000000004E-5</v>
      </c>
      <c r="D13" s="7">
        <v>2.4300000000000001E-5</v>
      </c>
      <c r="E13" s="7">
        <v>2.7E-2</v>
      </c>
      <c r="F13" s="7">
        <v>2.6199999999999999E-3</v>
      </c>
      <c r="G13" s="7">
        <v>7.6999999999999996E-4</v>
      </c>
      <c r="H13" s="7"/>
      <c r="J13" s="5"/>
    </row>
    <row r="14" spans="1:12" x14ac:dyDescent="0.2">
      <c r="A14" s="12"/>
      <c r="B14" s="7">
        <v>4.0399999999999999E-5</v>
      </c>
      <c r="C14" s="7">
        <v>5.1600000000000001E-5</v>
      </c>
      <c r="D14" s="7">
        <v>9.3900000000000006E-5</v>
      </c>
      <c r="E14" s="7">
        <v>2.16E-3</v>
      </c>
      <c r="F14" s="7">
        <v>4.7800000000000004E-3</v>
      </c>
      <c r="G14" s="7">
        <v>7.1799999999999998E-3</v>
      </c>
      <c r="H14" s="7"/>
      <c r="J14" s="5"/>
      <c r="L14" s="5"/>
    </row>
    <row r="15" spans="1:12" x14ac:dyDescent="0.2">
      <c r="A15" s="12"/>
      <c r="B15" s="7">
        <v>3.5500000000000002E-5</v>
      </c>
      <c r="C15" s="7">
        <v>7.4200000000000001E-5</v>
      </c>
      <c r="D15" s="7">
        <v>1.6399999999999999E-5</v>
      </c>
      <c r="E15" s="7">
        <v>2.0199999999999999E-2</v>
      </c>
      <c r="F15" s="7">
        <v>3.4799999999999998E-2</v>
      </c>
      <c r="G15" s="7">
        <v>3.8699999999999998E-2</v>
      </c>
      <c r="H15" s="7"/>
      <c r="J15" s="5"/>
      <c r="L15" s="5"/>
    </row>
    <row r="16" spans="1:12" x14ac:dyDescent="0.2">
      <c r="A16" s="12"/>
      <c r="B16" s="7">
        <v>5.2299999999999997E-5</v>
      </c>
      <c r="C16" s="7">
        <v>3.4199999999999998E-5</v>
      </c>
      <c r="D16" s="7">
        <v>8.2999999999999998E-5</v>
      </c>
      <c r="E16" s="7">
        <v>9.4399999999999996E-4</v>
      </c>
      <c r="F16" s="7">
        <v>3.3500000000000002E-2</v>
      </c>
      <c r="G16" s="7">
        <v>6.69E-4</v>
      </c>
      <c r="H16" s="7"/>
      <c r="J16" s="5"/>
      <c r="K16" s="6"/>
      <c r="L16" s="5"/>
    </row>
    <row r="17" spans="1:12" x14ac:dyDescent="0.2">
      <c r="A17" s="12"/>
      <c r="B17" s="7">
        <v>3.5299999999999997E-5</v>
      </c>
      <c r="C17" s="7">
        <v>3.6300000000000001E-5</v>
      </c>
      <c r="D17" s="7">
        <v>2.6599999999999999E-5</v>
      </c>
      <c r="E17" s="7">
        <v>4.1200000000000004E-3</v>
      </c>
      <c r="F17" s="7">
        <v>5.9199999999999999E-3</v>
      </c>
      <c r="G17" s="7">
        <v>8.7600000000000004E-4</v>
      </c>
      <c r="H17" s="7"/>
      <c r="I17" s="6"/>
      <c r="J17" s="6"/>
      <c r="K17" s="5"/>
      <c r="L17" s="5"/>
    </row>
    <row r="18" spans="1:12" x14ac:dyDescent="0.2">
      <c r="A18" s="12"/>
      <c r="B18" s="7">
        <v>4.2700000000000001E-5</v>
      </c>
      <c r="C18" s="7">
        <v>1.9100000000000001E-4</v>
      </c>
      <c r="D18" s="7">
        <v>6.3200000000000005E-5</v>
      </c>
      <c r="E18" s="7">
        <v>1.32E-2</v>
      </c>
      <c r="F18" s="7">
        <v>1.8500000000000001E-3</v>
      </c>
      <c r="G18" s="7">
        <v>4.4299999999999999E-2</v>
      </c>
      <c r="H18" s="7"/>
      <c r="I18" s="5"/>
      <c r="J18" s="5"/>
      <c r="K18" s="5"/>
      <c r="L18" s="5"/>
    </row>
    <row r="19" spans="1:12" x14ac:dyDescent="0.2">
      <c r="A19" s="12"/>
      <c r="B19" s="7">
        <v>4.2599999999999999E-5</v>
      </c>
      <c r="C19" s="7">
        <v>8.6399999999999999E-5</v>
      </c>
      <c r="D19" s="7">
        <v>4.8999999999999998E-5</v>
      </c>
      <c r="E19" s="7">
        <v>1.32E-2</v>
      </c>
      <c r="F19" s="7">
        <v>1.06E-2</v>
      </c>
      <c r="G19" s="7">
        <v>5.1399999999999996E-3</v>
      </c>
      <c r="H19" s="7"/>
      <c r="I19" s="5"/>
      <c r="J19" s="5"/>
      <c r="K19" s="5"/>
      <c r="L19" s="5"/>
    </row>
    <row r="20" spans="1:12" x14ac:dyDescent="0.2">
      <c r="A20" s="12"/>
      <c r="B20" s="7">
        <v>3.57E-5</v>
      </c>
      <c r="C20" s="7">
        <v>4.6699999999999997E-5</v>
      </c>
      <c r="D20" s="7">
        <v>3.4100000000000002E-5</v>
      </c>
      <c r="E20" s="7">
        <v>4.1200000000000004E-3</v>
      </c>
      <c r="F20" s="7">
        <v>1.9900000000000001E-2</v>
      </c>
      <c r="G20" s="7">
        <v>1.04E-2</v>
      </c>
      <c r="H20" s="7"/>
      <c r="I20" s="5"/>
      <c r="J20" s="5"/>
      <c r="K20" s="5"/>
      <c r="L20" s="5"/>
    </row>
    <row r="21" spans="1:12" x14ac:dyDescent="0.2">
      <c r="A21" s="12"/>
      <c r="B21" s="7">
        <v>1.22E-5</v>
      </c>
      <c r="C21" s="7">
        <v>7.1899999999999999E-5</v>
      </c>
      <c r="D21" s="7">
        <v>1.45E-5</v>
      </c>
      <c r="E21" s="7">
        <v>1.15E-2</v>
      </c>
      <c r="F21" s="7">
        <v>7.92E-3</v>
      </c>
      <c r="G21" s="7">
        <v>2.2100000000000002E-3</v>
      </c>
      <c r="I21" s="5"/>
      <c r="J21" s="5"/>
      <c r="K21" s="5"/>
      <c r="L21" s="5"/>
    </row>
    <row r="22" spans="1:12" x14ac:dyDescent="0.2">
      <c r="A22" s="12"/>
      <c r="B22" s="7">
        <v>2.8900000000000001E-5</v>
      </c>
      <c r="C22" s="7"/>
      <c r="D22" s="7">
        <v>4.4400000000000002E-5</v>
      </c>
      <c r="E22" s="7">
        <v>4.4999999999999997E-3</v>
      </c>
      <c r="F22" s="5"/>
      <c r="G22" s="7"/>
      <c r="I22" s="5"/>
      <c r="J22" s="5"/>
      <c r="K22" s="5"/>
      <c r="L22" s="5"/>
    </row>
    <row r="23" spans="1:12" x14ac:dyDescent="0.2">
      <c r="A23" s="12"/>
      <c r="B23" s="7">
        <v>2.8399999999999999E-5</v>
      </c>
      <c r="C23" s="7"/>
      <c r="D23" s="7">
        <v>6.8300000000000007E-5</v>
      </c>
      <c r="E23" s="7">
        <v>2.23E-2</v>
      </c>
      <c r="F23" s="5"/>
      <c r="G23" s="7"/>
      <c r="I23" s="5"/>
      <c r="J23" s="5"/>
      <c r="K23" s="5"/>
      <c r="L23" s="5"/>
    </row>
    <row r="24" spans="1:12" x14ac:dyDescent="0.2">
      <c r="A24" s="12"/>
      <c r="B24" s="7">
        <v>1.84E-4</v>
      </c>
      <c r="C24" s="7"/>
      <c r="D24" s="7"/>
      <c r="E24" s="7">
        <v>4.0800000000000003E-2</v>
      </c>
      <c r="F24" s="5"/>
      <c r="G24" s="7"/>
      <c r="H24" s="17"/>
      <c r="I24" s="5"/>
      <c r="J24" s="5"/>
      <c r="K24" s="5"/>
      <c r="L24" s="5"/>
    </row>
    <row r="25" spans="1:12" x14ac:dyDescent="0.2">
      <c r="A25" s="12"/>
      <c r="B25" s="7">
        <v>8.7899999999999995E-5</v>
      </c>
      <c r="C25" s="7"/>
      <c r="D25" s="7"/>
      <c r="E25" s="7">
        <v>1.2099999999999999E-3</v>
      </c>
      <c r="F25" s="5"/>
      <c r="G25" s="5"/>
      <c r="H25" s="17"/>
      <c r="I25" s="5"/>
      <c r="J25" s="5"/>
      <c r="K25" s="5"/>
      <c r="L25" s="5"/>
    </row>
    <row r="26" spans="1:12" x14ac:dyDescent="0.2">
      <c r="A26" s="12"/>
      <c r="B26" s="7">
        <v>2.8099999999999999E-5</v>
      </c>
      <c r="C26" s="7"/>
      <c r="D26" s="7"/>
      <c r="E26" s="7">
        <v>3.6700000000000001E-3</v>
      </c>
      <c r="F26" s="5"/>
      <c r="H26" s="17"/>
      <c r="I26" s="5"/>
      <c r="J26" s="5"/>
      <c r="K26" s="5"/>
      <c r="L26" s="5"/>
    </row>
    <row r="27" spans="1:12" x14ac:dyDescent="0.2">
      <c r="A27" s="12"/>
      <c r="B27" s="7">
        <v>7.5500000000000006E-5</v>
      </c>
      <c r="C27" s="7"/>
      <c r="D27" s="7"/>
      <c r="E27" s="7">
        <v>3.2300000000000002E-2</v>
      </c>
      <c r="F27" s="5"/>
      <c r="G27" s="5"/>
      <c r="H27" s="17"/>
      <c r="I27" s="5"/>
      <c r="J27" s="5"/>
      <c r="K27" s="5"/>
      <c r="L27" s="5"/>
    </row>
    <row r="28" spans="1:12" x14ac:dyDescent="0.2">
      <c r="A28" s="12"/>
      <c r="B28" s="7">
        <v>3.0499999999999999E-5</v>
      </c>
      <c r="C28" s="7"/>
      <c r="D28" s="7"/>
      <c r="E28" s="7">
        <v>1.04E-2</v>
      </c>
      <c r="F28" s="5"/>
      <c r="G28" s="7"/>
      <c r="H28" s="17"/>
      <c r="I28" s="5"/>
      <c r="J28" s="5"/>
      <c r="K28" s="5"/>
      <c r="L28" s="5"/>
    </row>
    <row r="29" spans="1:12" x14ac:dyDescent="0.2">
      <c r="A29" s="12"/>
      <c r="B29" s="7">
        <v>5.3399999999999997E-5</v>
      </c>
      <c r="C29" s="7"/>
      <c r="D29" s="5"/>
      <c r="E29" s="7">
        <v>1.0999999999999999E-2</v>
      </c>
      <c r="F29" s="6"/>
      <c r="G29" s="6"/>
      <c r="H29" s="17"/>
      <c r="I29" s="5"/>
      <c r="J29" s="5"/>
      <c r="K29" s="5"/>
      <c r="L29" s="5"/>
    </row>
    <row r="30" spans="1:12" x14ac:dyDescent="0.2">
      <c r="A30" s="12"/>
      <c r="B30" s="7">
        <v>5.8600000000000001E-5</v>
      </c>
      <c r="C30" s="7"/>
      <c r="D30" s="7"/>
      <c r="E30" s="7">
        <v>1.6199999999999999E-3</v>
      </c>
      <c r="F30" s="5"/>
      <c r="G30" s="5"/>
      <c r="H30" s="17"/>
      <c r="I30" s="5"/>
      <c r="J30" s="5"/>
      <c r="K30" s="5"/>
      <c r="L30" s="5"/>
    </row>
    <row r="31" spans="1:12" x14ac:dyDescent="0.2">
      <c r="A31" s="12"/>
      <c r="B31" s="7">
        <v>1.3300000000000001E-4</v>
      </c>
      <c r="C31" s="5"/>
      <c r="D31" s="7"/>
      <c r="E31" s="7">
        <v>4.0699999999999998E-3</v>
      </c>
      <c r="F31" s="5"/>
      <c r="G31" s="5"/>
      <c r="H31" s="17"/>
      <c r="I31" s="5"/>
      <c r="J31" s="5"/>
      <c r="K31" s="5"/>
    </row>
    <row r="32" spans="1:12" x14ac:dyDescent="0.2">
      <c r="A32" s="12"/>
      <c r="B32" s="7">
        <v>3.3100000000000002E-4</v>
      </c>
      <c r="C32" s="7"/>
      <c r="D32" s="7"/>
      <c r="E32" s="7">
        <v>1E-3</v>
      </c>
      <c r="F32" s="5"/>
      <c r="G32" s="5"/>
      <c r="H32" s="17"/>
      <c r="I32" s="5"/>
      <c r="J32" s="5"/>
      <c r="K32" s="5"/>
    </row>
    <row r="33" spans="1:10" x14ac:dyDescent="0.2">
      <c r="A33" s="12"/>
      <c r="B33" s="7">
        <v>2.9799999999999999E-5</v>
      </c>
      <c r="C33" s="7"/>
      <c r="D33" s="7"/>
      <c r="E33" s="7">
        <v>6.4000000000000005E-4</v>
      </c>
      <c r="F33" s="5"/>
      <c r="G33" s="5"/>
      <c r="H33" s="17"/>
      <c r="I33" s="5"/>
      <c r="J33" s="5"/>
    </row>
    <row r="34" spans="1:10" x14ac:dyDescent="0.2">
      <c r="A34" s="12"/>
      <c r="B34" s="7">
        <v>2.5000000000000001E-5</v>
      </c>
      <c r="C34" s="7"/>
      <c r="D34" s="7"/>
      <c r="E34" s="7">
        <v>3.0200000000000001E-3</v>
      </c>
      <c r="F34" s="5"/>
      <c r="G34" s="5"/>
      <c r="H34" s="17"/>
      <c r="I34" s="17"/>
    </row>
    <row r="35" spans="1:10" x14ac:dyDescent="0.2">
      <c r="A35" s="12"/>
      <c r="B35" s="7">
        <v>2.7800000000000001E-5</v>
      </c>
      <c r="C35" s="7"/>
      <c r="D35" s="7"/>
      <c r="E35" s="7">
        <v>1.2999999999999999E-2</v>
      </c>
      <c r="F35" s="5"/>
      <c r="G35" s="5"/>
      <c r="H35" s="17"/>
      <c r="I35" s="17"/>
    </row>
    <row r="36" spans="1:10" x14ac:dyDescent="0.2">
      <c r="A36" s="12"/>
      <c r="B36" s="7">
        <v>6.6799999999999997E-5</v>
      </c>
      <c r="C36" s="7"/>
      <c r="D36" s="7"/>
      <c r="E36" s="7">
        <v>2.66E-3</v>
      </c>
      <c r="F36" s="5"/>
      <c r="G36" s="5"/>
      <c r="H36" s="17"/>
      <c r="I36" s="17"/>
    </row>
    <row r="37" spans="1:10" x14ac:dyDescent="0.2">
      <c r="A37" s="12"/>
      <c r="B37" s="17"/>
      <c r="C37" s="17"/>
      <c r="D37" s="17"/>
      <c r="E37" s="7">
        <v>2.52E-2</v>
      </c>
      <c r="F37" s="5"/>
      <c r="G37" s="5"/>
      <c r="H37" s="17"/>
      <c r="I37" s="17"/>
    </row>
    <row r="38" spans="1:10" x14ac:dyDescent="0.2">
      <c r="A38" s="12"/>
      <c r="B38" s="17"/>
      <c r="C38" s="17"/>
      <c r="D38" s="17"/>
      <c r="E38" s="7">
        <v>1.15E-2</v>
      </c>
      <c r="F38" s="5"/>
      <c r="G38" s="5"/>
      <c r="H38" s="17"/>
      <c r="I38" s="17"/>
    </row>
    <row r="39" spans="1:10" x14ac:dyDescent="0.2">
      <c r="A39" s="12"/>
      <c r="B39" s="17"/>
      <c r="C39" s="17"/>
      <c r="D39" s="17"/>
      <c r="E39" s="7">
        <v>1.08E-3</v>
      </c>
      <c r="F39" s="5"/>
      <c r="G39" s="5"/>
      <c r="H39" s="17"/>
      <c r="I39" s="17"/>
    </row>
    <row r="40" spans="1:10" x14ac:dyDescent="0.2">
      <c r="A40" s="12"/>
      <c r="B40" s="17"/>
      <c r="C40" s="17"/>
      <c r="D40" s="17"/>
      <c r="E40" s="7">
        <v>2.35E-2</v>
      </c>
      <c r="F40" s="5"/>
      <c r="G40" s="5"/>
      <c r="H40" s="17"/>
      <c r="I40" s="17"/>
    </row>
    <row r="41" spans="1:10" x14ac:dyDescent="0.2">
      <c r="A41" s="12"/>
      <c r="B41" s="17"/>
      <c r="C41" s="17"/>
      <c r="D41" s="17"/>
      <c r="E41" s="7">
        <v>6.7099999999999998E-3</v>
      </c>
      <c r="F41" s="5"/>
      <c r="G41" s="5"/>
      <c r="H41" s="17"/>
      <c r="I41" s="17"/>
    </row>
    <row r="42" spans="1:10" x14ac:dyDescent="0.2">
      <c r="A42" s="12"/>
      <c r="B42" s="17"/>
      <c r="C42" s="17"/>
      <c r="D42" s="17"/>
      <c r="E42" s="7">
        <v>3.0500000000000002E-3</v>
      </c>
      <c r="F42" s="5"/>
      <c r="G42" s="5"/>
      <c r="H42" s="17"/>
      <c r="I42" s="17"/>
    </row>
    <row r="43" spans="1:10" x14ac:dyDescent="0.2">
      <c r="A43" s="12"/>
      <c r="B43" s="17"/>
      <c r="C43" s="17"/>
      <c r="D43" s="17"/>
      <c r="E43" s="7">
        <v>6.59E-2</v>
      </c>
      <c r="F43" s="5"/>
      <c r="G43" s="5"/>
      <c r="H43" s="17"/>
      <c r="I43" s="17"/>
    </row>
    <row r="44" spans="1:10" x14ac:dyDescent="0.2">
      <c r="A44" s="12"/>
      <c r="B44" s="17"/>
      <c r="C44" s="17"/>
      <c r="D44" s="17"/>
      <c r="E44" s="7">
        <v>2.3400000000000001E-2</v>
      </c>
      <c r="F44" s="5"/>
      <c r="G44" s="5"/>
      <c r="H44" s="17"/>
      <c r="I44" s="17"/>
    </row>
    <row r="45" spans="1:10" x14ac:dyDescent="0.2">
      <c r="A45" s="12"/>
      <c r="B45" s="17"/>
      <c r="C45" s="17"/>
      <c r="D45" s="17"/>
      <c r="E45" s="7">
        <v>1.9100000000000001E-4</v>
      </c>
      <c r="F45" s="5"/>
      <c r="G45" s="5"/>
      <c r="H45" s="17"/>
      <c r="I45" s="17"/>
    </row>
    <row r="46" spans="1:10" x14ac:dyDescent="0.2">
      <c r="A46" s="12"/>
      <c r="B46" s="17"/>
      <c r="C46" s="17"/>
      <c r="D46" s="17"/>
      <c r="E46" s="7">
        <v>3.16E-3</v>
      </c>
      <c r="F46" s="5"/>
      <c r="G46" s="5"/>
      <c r="H46" s="17"/>
      <c r="I46" s="17"/>
    </row>
    <row r="47" spans="1:10" x14ac:dyDescent="0.2">
      <c r="A47" s="12"/>
      <c r="B47" s="17"/>
      <c r="C47" s="17"/>
      <c r="D47" s="17"/>
      <c r="E47" s="7">
        <v>6.4400000000000004E-4</v>
      </c>
      <c r="F47" s="5"/>
      <c r="G47" s="5"/>
      <c r="H47" s="17"/>
      <c r="I47" s="17"/>
    </row>
    <row r="48" spans="1:10" x14ac:dyDescent="0.2">
      <c r="A48" s="12"/>
      <c r="B48" s="17"/>
      <c r="C48" s="17"/>
      <c r="D48" s="17"/>
      <c r="E48" s="7">
        <v>1.42E-3</v>
      </c>
      <c r="F48" s="7"/>
      <c r="G48" s="7"/>
      <c r="H48" s="17"/>
      <c r="I48" s="17"/>
    </row>
    <row r="49" spans="1:9" x14ac:dyDescent="0.2">
      <c r="A49" s="12"/>
      <c r="B49" s="17"/>
      <c r="C49" s="17"/>
      <c r="D49" s="17"/>
      <c r="E49" s="7">
        <v>3.8400000000000001E-3</v>
      </c>
      <c r="F49" s="7"/>
      <c r="G49" s="7"/>
      <c r="H49" s="17"/>
      <c r="I49" s="17"/>
    </row>
    <row r="50" spans="1:9" x14ac:dyDescent="0.2">
      <c r="A50" s="12"/>
      <c r="B50" s="17"/>
      <c r="C50" s="17"/>
      <c r="D50" s="17"/>
      <c r="E50" s="7">
        <v>6.0800000000000003E-4</v>
      </c>
      <c r="F50" s="7"/>
      <c r="G50" s="7"/>
      <c r="H50" s="17"/>
      <c r="I50" s="17"/>
    </row>
    <row r="51" spans="1:9" x14ac:dyDescent="0.2">
      <c r="A51" s="12"/>
      <c r="B51" s="17"/>
      <c r="C51" s="17"/>
      <c r="D51" s="17"/>
      <c r="E51" s="7">
        <v>9.01E-4</v>
      </c>
      <c r="F51" s="7"/>
      <c r="G51" s="7"/>
      <c r="H51" s="17"/>
      <c r="I51" s="17"/>
    </row>
    <row r="52" spans="1:9" x14ac:dyDescent="0.2">
      <c r="A52" s="12"/>
      <c r="B52" s="17"/>
      <c r="C52" s="17"/>
      <c r="D52" s="17"/>
      <c r="E52" s="7">
        <v>7.7000000000000002E-3</v>
      </c>
      <c r="F52" s="7"/>
      <c r="G52" s="7"/>
      <c r="H52" s="17"/>
      <c r="I52" s="17"/>
    </row>
    <row r="53" spans="1:9" x14ac:dyDescent="0.2">
      <c r="A53" s="12"/>
      <c r="B53" s="17"/>
      <c r="C53" s="17"/>
      <c r="D53" s="17"/>
      <c r="E53" s="7">
        <v>1.2800000000000001E-2</v>
      </c>
      <c r="F53" s="7"/>
      <c r="G53" s="7"/>
      <c r="H53" s="17"/>
      <c r="I53" s="17"/>
    </row>
    <row r="54" spans="1:9" x14ac:dyDescent="0.2">
      <c r="A54" s="12"/>
      <c r="B54" s="17"/>
      <c r="C54" s="17"/>
      <c r="D54" s="17"/>
      <c r="E54" s="7">
        <v>6.2599999999999999E-3</v>
      </c>
      <c r="F54" s="7"/>
      <c r="G54" s="7"/>
      <c r="H54" s="17"/>
      <c r="I54" s="17"/>
    </row>
    <row r="55" spans="1:9" x14ac:dyDescent="0.2">
      <c r="A55" s="12"/>
      <c r="B55" s="17"/>
      <c r="C55" s="17"/>
      <c r="D55" s="17"/>
      <c r="E55" s="7">
        <v>3.65E-3</v>
      </c>
      <c r="F55" s="7"/>
      <c r="G55" s="7"/>
      <c r="H55" s="17"/>
      <c r="I55" s="17"/>
    </row>
    <row r="56" spans="1:9" x14ac:dyDescent="0.2">
      <c r="A56" s="12"/>
      <c r="B56" s="17"/>
      <c r="C56" s="17"/>
      <c r="D56" s="17"/>
      <c r="E56" s="7">
        <v>1.6299999999999999E-2</v>
      </c>
      <c r="F56" s="7"/>
      <c r="G56" s="7"/>
      <c r="H56" s="17"/>
      <c r="I56" s="17"/>
    </row>
    <row r="57" spans="1:9" x14ac:dyDescent="0.2">
      <c r="A57" s="12"/>
      <c r="B57" s="17"/>
      <c r="C57" s="17"/>
      <c r="D57" s="17"/>
      <c r="E57" s="7">
        <v>2.1299999999999999E-3</v>
      </c>
      <c r="F57" s="7"/>
      <c r="G57" s="7"/>
      <c r="H57" s="17"/>
      <c r="I57" s="17"/>
    </row>
    <row r="58" spans="1:9" x14ac:dyDescent="0.2">
      <c r="A58" s="12"/>
      <c r="B58" s="17"/>
      <c r="C58" s="17"/>
      <c r="D58" s="17"/>
      <c r="E58" s="7">
        <v>1.26E-2</v>
      </c>
      <c r="F58" s="7"/>
      <c r="G58" s="7"/>
      <c r="H58" s="17"/>
      <c r="I58" s="17"/>
    </row>
    <row r="59" spans="1:9" x14ac:dyDescent="0.2">
      <c r="A59" s="12"/>
      <c r="B59" s="17"/>
      <c r="C59" s="17"/>
      <c r="D59" s="17"/>
      <c r="E59" s="7">
        <v>1.17E-2</v>
      </c>
      <c r="F59" s="7"/>
      <c r="G59" s="7"/>
      <c r="H59" s="17"/>
      <c r="I59" s="17"/>
    </row>
    <row r="60" spans="1:9" x14ac:dyDescent="0.2">
      <c r="A60" s="12"/>
      <c r="B60" s="17"/>
      <c r="C60" s="17"/>
      <c r="D60" s="17"/>
      <c r="E60" s="7">
        <v>1.52E-2</v>
      </c>
      <c r="F60" s="7"/>
      <c r="G60" s="7"/>
      <c r="H60" s="17"/>
      <c r="I60" s="17"/>
    </row>
    <row r="61" spans="1:9" x14ac:dyDescent="0.2">
      <c r="A61" s="12"/>
      <c r="B61" s="17"/>
      <c r="C61" s="17"/>
      <c r="D61" s="17"/>
      <c r="E61" s="7">
        <v>1.1299999999999999E-3</v>
      </c>
      <c r="F61" s="7"/>
      <c r="G61" s="7"/>
      <c r="H61" s="17"/>
      <c r="I61" s="17"/>
    </row>
    <row r="62" spans="1:9" x14ac:dyDescent="0.2">
      <c r="A62" s="12"/>
      <c r="B62" s="17"/>
      <c r="C62" s="17"/>
      <c r="D62" s="17"/>
      <c r="E62" s="7">
        <v>1.9099999999999999E-2</v>
      </c>
      <c r="F62" s="7"/>
      <c r="G62" s="7"/>
      <c r="H62" s="17"/>
      <c r="I62" s="17"/>
    </row>
    <row r="63" spans="1:9" x14ac:dyDescent="0.2">
      <c r="A63" s="12"/>
      <c r="B63" s="17"/>
      <c r="C63" s="17"/>
      <c r="D63" s="17"/>
      <c r="E63" s="7">
        <v>2E-3</v>
      </c>
      <c r="F63" s="7"/>
      <c r="G63" s="7"/>
      <c r="H63" s="17"/>
      <c r="I63" s="17"/>
    </row>
    <row r="64" spans="1:9" x14ac:dyDescent="0.2">
      <c r="A64" s="12"/>
      <c r="B64" s="17"/>
      <c r="C64" s="17"/>
      <c r="D64" s="17"/>
      <c r="E64" s="7">
        <v>2.9199999999999999E-3</v>
      </c>
      <c r="F64" s="7"/>
      <c r="G64" s="7"/>
      <c r="H64" s="17"/>
      <c r="I64" s="17"/>
    </row>
    <row r="65" spans="1:9" x14ac:dyDescent="0.2">
      <c r="A65" s="12"/>
      <c r="B65" s="17"/>
      <c r="C65" s="17"/>
      <c r="D65" s="17"/>
      <c r="E65" s="7">
        <v>8.6999999999999994E-3</v>
      </c>
      <c r="F65" s="7"/>
      <c r="G65" s="7"/>
      <c r="H65" s="17"/>
      <c r="I65" s="17"/>
    </row>
    <row r="66" spans="1:9" x14ac:dyDescent="0.2">
      <c r="A66" s="12"/>
      <c r="B66" s="17"/>
      <c r="C66" s="17"/>
      <c r="D66" s="17"/>
      <c r="E66" s="7">
        <v>4.7800000000000004E-3</v>
      </c>
      <c r="F66" s="7"/>
      <c r="G66" s="7"/>
      <c r="H66" s="17"/>
      <c r="I66" s="17"/>
    </row>
    <row r="67" spans="1:9" x14ac:dyDescent="0.2">
      <c r="A67" s="12"/>
      <c r="B67" s="17"/>
      <c r="C67" s="17"/>
      <c r="D67" s="17"/>
      <c r="E67" s="7">
        <v>1.09E-2</v>
      </c>
      <c r="F67" s="7"/>
      <c r="G67" s="7"/>
      <c r="H67" s="17"/>
      <c r="I67" s="17"/>
    </row>
    <row r="68" spans="1:9" x14ac:dyDescent="0.2">
      <c r="A68" s="12"/>
      <c r="B68" s="17"/>
      <c r="C68" s="17"/>
      <c r="D68" s="17"/>
      <c r="E68" s="17"/>
      <c r="F68" s="17"/>
      <c r="G68" s="17"/>
      <c r="H68" s="12"/>
      <c r="I68" s="12"/>
    </row>
    <row r="69" spans="1:9" x14ac:dyDescent="0.2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2">
      <c r="A70" s="12"/>
      <c r="B70" s="12"/>
      <c r="C70" s="12"/>
      <c r="D70" s="12"/>
      <c r="E70" s="12"/>
      <c r="F70" s="12"/>
      <c r="G70" s="12"/>
    </row>
    <row r="71" spans="1:9" x14ac:dyDescent="0.2">
      <c r="E71" s="12"/>
      <c r="G71" s="12"/>
    </row>
  </sheetData>
  <mergeCells count="1">
    <mergeCell ref="I2:J2"/>
  </mergeCells>
  <phoneticPr fontId="7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F88C-3E0E-0349-BFF1-6BC7D512BE48}">
  <dimension ref="A1:O71"/>
  <sheetViews>
    <sheetView zoomScaleNormal="100" workbookViewId="0"/>
  </sheetViews>
  <sheetFormatPr baseColWidth="10" defaultColWidth="11" defaultRowHeight="16" x14ac:dyDescent="0.2"/>
  <cols>
    <col min="1" max="1" width="24.1640625" style="1" customWidth="1"/>
    <col min="2" max="2" width="9.83203125" style="1" customWidth="1"/>
    <col min="3" max="7" width="10.6640625" style="1" customWidth="1"/>
    <col min="8" max="8" width="5.6640625" style="1" customWidth="1"/>
    <col min="9" max="9" width="25.83203125" style="1" bestFit="1" customWidth="1"/>
    <col min="10" max="10" width="9" style="1" customWidth="1"/>
    <col min="11" max="15" width="10.6640625" style="1" customWidth="1"/>
    <col min="16" max="16384" width="11" style="1"/>
  </cols>
  <sheetData>
    <row r="1" spans="1:15" x14ac:dyDescent="0.2">
      <c r="A1" s="3" t="s">
        <v>220</v>
      </c>
    </row>
    <row r="2" spans="1:15" x14ac:dyDescent="0.2">
      <c r="A2" s="196" t="s">
        <v>0</v>
      </c>
      <c r="B2" s="196"/>
      <c r="C2" s="196"/>
      <c r="D2" s="196"/>
      <c r="E2" s="196"/>
      <c r="F2" s="196"/>
      <c r="G2" s="196"/>
      <c r="I2" s="196" t="s">
        <v>1</v>
      </c>
      <c r="J2" s="196"/>
      <c r="K2" s="196"/>
      <c r="L2" s="196"/>
      <c r="M2" s="196"/>
      <c r="N2" s="196"/>
      <c r="O2" s="196"/>
    </row>
    <row r="3" spans="1:15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  <c r="I3" s="197" t="s">
        <v>2</v>
      </c>
      <c r="J3" s="192" t="s">
        <v>277</v>
      </c>
      <c r="K3" s="193"/>
      <c r="L3" s="192" t="s">
        <v>278</v>
      </c>
      <c r="M3" s="193"/>
      <c r="N3" s="192" t="s">
        <v>279</v>
      </c>
      <c r="O3" s="193"/>
    </row>
    <row r="4" spans="1:15" x14ac:dyDescent="0.2">
      <c r="A4" s="198"/>
      <c r="B4" s="96" t="s">
        <v>228</v>
      </c>
      <c r="C4" s="167" t="s">
        <v>4</v>
      </c>
      <c r="D4" s="96" t="s">
        <v>228</v>
      </c>
      <c r="E4" s="167" t="s">
        <v>4</v>
      </c>
      <c r="F4" s="96" t="s">
        <v>228</v>
      </c>
      <c r="G4" s="167" t="s">
        <v>4</v>
      </c>
      <c r="I4" s="198"/>
      <c r="J4" s="13" t="s">
        <v>228</v>
      </c>
      <c r="K4" s="56" t="s">
        <v>4</v>
      </c>
      <c r="L4" s="13" t="s">
        <v>228</v>
      </c>
      <c r="M4" s="56" t="s">
        <v>4</v>
      </c>
      <c r="N4" s="13" t="s">
        <v>228</v>
      </c>
      <c r="O4" s="56" t="s">
        <v>4</v>
      </c>
    </row>
    <row r="5" spans="1:15" x14ac:dyDescent="0.2">
      <c r="A5" s="46" t="s">
        <v>313</v>
      </c>
      <c r="B5" s="67">
        <v>0.999</v>
      </c>
      <c r="C5" s="54">
        <v>0.999</v>
      </c>
      <c r="D5" s="54">
        <v>1</v>
      </c>
      <c r="E5" s="54">
        <v>1</v>
      </c>
      <c r="F5" s="54">
        <v>1</v>
      </c>
      <c r="G5" s="54">
        <v>1</v>
      </c>
      <c r="I5" s="46" t="s">
        <v>313</v>
      </c>
      <c r="J5" s="67">
        <v>0.998</v>
      </c>
      <c r="K5" s="54">
        <v>0.998</v>
      </c>
      <c r="L5" s="54">
        <v>1</v>
      </c>
      <c r="M5" s="54">
        <v>1</v>
      </c>
      <c r="N5" s="54">
        <v>1</v>
      </c>
      <c r="O5" s="54">
        <v>1</v>
      </c>
    </row>
    <row r="6" spans="1:15" x14ac:dyDescent="0.2">
      <c r="A6" s="36" t="s">
        <v>314</v>
      </c>
      <c r="B6" s="110">
        <v>-3.3980000000000001</v>
      </c>
      <c r="C6" s="110">
        <v>-3.3980000000000001</v>
      </c>
      <c r="D6" s="166">
        <v>-3.4159999999999999</v>
      </c>
      <c r="E6" s="166">
        <v>-3.4159999999999999</v>
      </c>
      <c r="F6" s="166">
        <v>-3.4569999999999999</v>
      </c>
      <c r="G6" s="166">
        <v>-3.4569999999999999</v>
      </c>
      <c r="I6" s="36" t="s">
        <v>314</v>
      </c>
      <c r="J6" s="110">
        <v>-3.286</v>
      </c>
      <c r="K6" s="110">
        <v>-3.286</v>
      </c>
      <c r="L6" s="166">
        <v>-3.4169999999999998</v>
      </c>
      <c r="M6" s="166">
        <v>-3.4169999999999998</v>
      </c>
      <c r="N6" s="166">
        <v>-3.4169999999999998</v>
      </c>
      <c r="O6" s="166">
        <v>-3.4169999999999998</v>
      </c>
    </row>
    <row r="7" spans="1:15" x14ac:dyDescent="0.2">
      <c r="A7" s="36" t="s">
        <v>301</v>
      </c>
      <c r="B7" s="169">
        <v>27.676766014099123</v>
      </c>
      <c r="C7" s="169">
        <v>27.676766014099123</v>
      </c>
      <c r="D7" s="52">
        <v>27.700024795532226</v>
      </c>
      <c r="E7" s="52">
        <v>27.700024795532226</v>
      </c>
      <c r="F7" s="52">
        <v>27.388025093078614</v>
      </c>
      <c r="G7" s="52">
        <v>27.388025093078614</v>
      </c>
      <c r="I7" s="36" t="s">
        <v>301</v>
      </c>
      <c r="J7" s="169">
        <v>26.944435882568357</v>
      </c>
      <c r="K7" s="169">
        <v>26.944435882568357</v>
      </c>
      <c r="L7" s="52">
        <v>27.658033943176271</v>
      </c>
      <c r="M7" s="52">
        <v>27.658033943176271</v>
      </c>
      <c r="N7" s="52">
        <v>27.658033943176271</v>
      </c>
      <c r="O7" s="52">
        <v>27.658033943176271</v>
      </c>
    </row>
    <row r="8" spans="1:15" x14ac:dyDescent="0.2">
      <c r="A8" s="37" t="s">
        <v>300</v>
      </c>
      <c r="B8" s="170">
        <f t="shared" ref="B8:G8" si="0">10^(-1/B6)-1</f>
        <v>0.96920422669435036</v>
      </c>
      <c r="C8" s="171">
        <f t="shared" si="0"/>
        <v>0.96920422669435036</v>
      </c>
      <c r="D8" s="170">
        <f t="shared" si="0"/>
        <v>0.9621854311612521</v>
      </c>
      <c r="E8" s="170">
        <f t="shared" si="0"/>
        <v>0.9621854311612521</v>
      </c>
      <c r="F8" s="170">
        <f t="shared" si="0"/>
        <v>0.94656159919276939</v>
      </c>
      <c r="G8" s="171">
        <f t="shared" si="0"/>
        <v>0.94656159919276939</v>
      </c>
      <c r="I8" s="37" t="s">
        <v>300</v>
      </c>
      <c r="J8" s="170">
        <f>10^(-1/J6)-1</f>
        <v>1.0152148897540267</v>
      </c>
      <c r="K8" s="171">
        <f t="shared" ref="K8:O8" si="1">10^(-1/K6)-1</f>
        <v>1.0152148897540267</v>
      </c>
      <c r="L8" s="170">
        <f t="shared" si="1"/>
        <v>0.96179839632248743</v>
      </c>
      <c r="M8" s="170">
        <f t="shared" si="1"/>
        <v>0.96179839632248743</v>
      </c>
      <c r="N8" s="170">
        <f t="shared" si="1"/>
        <v>0.96179839632248743</v>
      </c>
      <c r="O8" s="171">
        <f t="shared" si="1"/>
        <v>0.96179839632248743</v>
      </c>
    </row>
    <row r="9" spans="1:15" x14ac:dyDescent="0.2">
      <c r="A9" s="50" t="s">
        <v>5</v>
      </c>
      <c r="B9" s="52">
        <f t="shared" ref="B9:G9" si="2">B14/B11/1.44</f>
        <v>0.13623436238251324</v>
      </c>
      <c r="C9" s="52">
        <f t="shared" si="2"/>
        <v>7.4591648089208243E-3</v>
      </c>
      <c r="D9" s="83">
        <f t="shared" si="2"/>
        <v>0.19575253079876229</v>
      </c>
      <c r="E9" s="52">
        <f t="shared" si="2"/>
        <v>4.6249085916101607E-3</v>
      </c>
      <c r="F9" s="52">
        <f t="shared" si="2"/>
        <v>0.11586481962158492</v>
      </c>
      <c r="G9" s="52">
        <f t="shared" si="2"/>
        <v>4.7670422773470385E-3</v>
      </c>
      <c r="I9" s="50" t="s">
        <v>5</v>
      </c>
      <c r="J9" s="52">
        <f t="shared" ref="J9:O9" si="3">J14/J11/1.44</f>
        <v>1.9019094172611307E-2</v>
      </c>
      <c r="K9" s="52">
        <f t="shared" si="3"/>
        <v>5.310354389433794E-3</v>
      </c>
      <c r="L9" s="83">
        <f t="shared" si="3"/>
        <v>2.0864148693525358E-2</v>
      </c>
      <c r="M9" s="52">
        <f t="shared" si="3"/>
        <v>6.9702075058932673E-3</v>
      </c>
      <c r="N9" s="52">
        <f t="shared" si="3"/>
        <v>1.3031332323118545E-2</v>
      </c>
      <c r="O9" s="52">
        <f t="shared" si="3"/>
        <v>3.4432825056742622E-3</v>
      </c>
    </row>
    <row r="10" spans="1:15" x14ac:dyDescent="0.2">
      <c r="A10" s="66" t="s">
        <v>302</v>
      </c>
      <c r="B10" s="88">
        <v>21.991969630469455</v>
      </c>
      <c r="C10" s="74">
        <v>21.991969630469455</v>
      </c>
      <c r="D10" s="74">
        <v>21.89466792417025</v>
      </c>
      <c r="E10" s="74">
        <v>21.89466792417025</v>
      </c>
      <c r="F10" s="74">
        <v>21.532253669372622</v>
      </c>
      <c r="G10" s="74">
        <v>21.532253669372622</v>
      </c>
      <c r="I10" s="66" t="s">
        <v>302</v>
      </c>
      <c r="J10" s="88">
        <v>21.588833999160897</v>
      </c>
      <c r="K10" s="74">
        <v>21.588833999160897</v>
      </c>
      <c r="L10" s="74">
        <v>21.494295111056701</v>
      </c>
      <c r="M10" s="74">
        <v>21.494295111056701</v>
      </c>
      <c r="N10" s="74">
        <v>22.11999382773184</v>
      </c>
      <c r="O10" s="74">
        <v>22.11999382773184</v>
      </c>
    </row>
    <row r="11" spans="1:15" x14ac:dyDescent="0.2">
      <c r="A11" s="165" t="s">
        <v>209</v>
      </c>
      <c r="B11" s="169">
        <v>47.095893859863281</v>
      </c>
      <c r="C11" s="52">
        <v>47.095893859863281</v>
      </c>
      <c r="D11" s="52">
        <v>50.056495666503906</v>
      </c>
      <c r="E11" s="52">
        <v>50.056495666503906</v>
      </c>
      <c r="F11" s="52">
        <v>49.418342590332031</v>
      </c>
      <c r="G11" s="52">
        <v>49.418342590332031</v>
      </c>
      <c r="I11" s="165" t="s">
        <v>209</v>
      </c>
      <c r="J11" s="169">
        <v>42.640674591064453</v>
      </c>
      <c r="K11" s="52">
        <v>42.640674591064453</v>
      </c>
      <c r="L11" s="52">
        <v>63.656848907470703</v>
      </c>
      <c r="M11" s="52">
        <v>63.656848907470703</v>
      </c>
      <c r="N11" s="52">
        <v>41.757228851318359</v>
      </c>
      <c r="O11" s="52">
        <v>41.757228851318359</v>
      </c>
    </row>
    <row r="12" spans="1:15" x14ac:dyDescent="0.2">
      <c r="A12" s="165" t="s">
        <v>304</v>
      </c>
      <c r="B12" s="169">
        <v>0.61779320240020752</v>
      </c>
      <c r="C12" s="52">
        <v>0.61779320240020752</v>
      </c>
      <c r="D12" s="52">
        <v>2.8835968971252441</v>
      </c>
      <c r="E12" s="52">
        <v>2.8835968971252441</v>
      </c>
      <c r="F12" s="52">
        <v>4.8908228874206543</v>
      </c>
      <c r="G12" s="52">
        <v>4.8908228874206543</v>
      </c>
      <c r="I12" s="165" t="s">
        <v>304</v>
      </c>
      <c r="J12" s="169">
        <v>3.5713715553283691</v>
      </c>
      <c r="K12" s="52">
        <v>3.5713715553283691</v>
      </c>
      <c r="L12" s="52">
        <v>2.7267622947692871</v>
      </c>
      <c r="M12" s="52">
        <v>2.7267622947692871</v>
      </c>
      <c r="N12" s="52">
        <v>13.733118057250977</v>
      </c>
      <c r="O12" s="52">
        <v>13.733118057250977</v>
      </c>
    </row>
    <row r="13" spans="1:15" x14ac:dyDescent="0.2">
      <c r="A13" s="168" t="s">
        <v>303</v>
      </c>
      <c r="B13" s="184">
        <v>24.395547799902879</v>
      </c>
      <c r="C13" s="75">
        <v>28.682452572816697</v>
      </c>
      <c r="D13" s="75">
        <v>23.773229222067524</v>
      </c>
      <c r="E13" s="75">
        <v>29.329709278460129</v>
      </c>
      <c r="F13" s="75">
        <v>24.220713888057062</v>
      </c>
      <c r="G13" s="75">
        <v>29.011087728890391</v>
      </c>
      <c r="I13" s="168" t="s">
        <v>303</v>
      </c>
      <c r="J13" s="184">
        <v>26.72303707257851</v>
      </c>
      <c r="K13" s="75">
        <v>28.543699012933381</v>
      </c>
      <c r="L13" s="75">
        <v>26.695778389013036</v>
      </c>
      <c r="M13" s="75">
        <v>28.322799893338249</v>
      </c>
      <c r="N13" s="75">
        <v>28.019952393480665</v>
      </c>
      <c r="O13" s="75">
        <v>29.995033626505389</v>
      </c>
    </row>
    <row r="14" spans="1:15" x14ac:dyDescent="0.2">
      <c r="A14" s="165" t="s">
        <v>315</v>
      </c>
      <c r="B14" s="169">
        <v>9.2391538619995117</v>
      </c>
      <c r="C14" s="52">
        <v>0.50586628913879395</v>
      </c>
      <c r="D14" s="52">
        <v>14.110107421875</v>
      </c>
      <c r="E14" s="52">
        <v>0.3333696722984314</v>
      </c>
      <c r="F14" s="52">
        <v>8.2452201843261719</v>
      </c>
      <c r="G14" s="52">
        <v>0.33923423290252686</v>
      </c>
      <c r="I14" s="165" t="s">
        <v>315</v>
      </c>
      <c r="J14" s="169">
        <v>1.1678212881088257</v>
      </c>
      <c r="K14" s="52">
        <v>0.3260694146156311</v>
      </c>
      <c r="L14" s="52">
        <v>1.9125301837921143</v>
      </c>
      <c r="M14" s="52">
        <v>0.63893008232116699</v>
      </c>
      <c r="N14" s="52">
        <v>0.78357934951782227</v>
      </c>
      <c r="O14" s="52">
        <v>0.20704598724842072</v>
      </c>
    </row>
    <row r="15" spans="1:15" x14ac:dyDescent="0.2">
      <c r="A15" s="47" t="s">
        <v>293</v>
      </c>
      <c r="B15" s="89">
        <v>0.81050616502761841</v>
      </c>
      <c r="C15" s="53">
        <v>4.4675763696432114E-2</v>
      </c>
      <c r="D15" s="53">
        <v>2.5671133995056152</v>
      </c>
      <c r="E15" s="53">
        <v>0.12708528339862823</v>
      </c>
      <c r="F15" s="53">
        <v>0.17350070178508759</v>
      </c>
      <c r="G15" s="53">
        <v>4.8772332957014441E-4</v>
      </c>
      <c r="I15" s="47" t="s">
        <v>293</v>
      </c>
      <c r="J15" s="89">
        <v>0.14577010273933411</v>
      </c>
      <c r="K15" s="53">
        <v>4.7805104404687881E-2</v>
      </c>
      <c r="L15" s="53">
        <v>6.1260443180799484E-3</v>
      </c>
      <c r="M15" s="53">
        <v>0.1333598792552948</v>
      </c>
      <c r="N15" s="53">
        <v>0.17954722046852112</v>
      </c>
      <c r="O15" s="53">
        <v>1.7323261126875877E-2</v>
      </c>
    </row>
    <row r="17" spans="1:15" x14ac:dyDescent="0.2">
      <c r="A17" s="194" t="s">
        <v>207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I17" s="194" t="s">
        <v>207</v>
      </c>
      <c r="J17" s="192" t="s">
        <v>277</v>
      </c>
      <c r="K17" s="193"/>
      <c r="L17" s="192" t="s">
        <v>278</v>
      </c>
      <c r="M17" s="193"/>
      <c r="N17" s="192" t="s">
        <v>279</v>
      </c>
      <c r="O17" s="193"/>
    </row>
    <row r="18" spans="1:15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I18" s="195"/>
      <c r="J18" s="13" t="s">
        <v>228</v>
      </c>
      <c r="K18" s="56" t="s">
        <v>4</v>
      </c>
      <c r="L18" s="13" t="s">
        <v>228</v>
      </c>
      <c r="M18" s="56" t="s">
        <v>4</v>
      </c>
      <c r="N18" s="13" t="s">
        <v>228</v>
      </c>
      <c r="O18" s="56" t="s">
        <v>4</v>
      </c>
    </row>
    <row r="19" spans="1:15" x14ac:dyDescent="0.2">
      <c r="A19" s="46" t="s">
        <v>313</v>
      </c>
      <c r="B19" s="67">
        <v>0.999</v>
      </c>
      <c r="C19" s="54">
        <v>0.999</v>
      </c>
      <c r="D19" s="54">
        <v>0.999</v>
      </c>
      <c r="E19" s="54">
        <v>0.999</v>
      </c>
      <c r="F19" s="54">
        <v>0.999</v>
      </c>
      <c r="G19" s="54">
        <v>0.999</v>
      </c>
      <c r="I19" s="46" t="s">
        <v>313</v>
      </c>
      <c r="J19" s="67">
        <v>0.999</v>
      </c>
      <c r="K19" s="54">
        <v>0.999</v>
      </c>
      <c r="L19" s="54">
        <v>0.999</v>
      </c>
      <c r="M19" s="54">
        <v>0.999</v>
      </c>
      <c r="N19" s="54">
        <v>0.999</v>
      </c>
      <c r="O19" s="54">
        <v>0.999</v>
      </c>
    </row>
    <row r="20" spans="1:15" x14ac:dyDescent="0.2">
      <c r="A20" s="36" t="s">
        <v>314</v>
      </c>
      <c r="B20" s="110">
        <v>-3.4049999999999998</v>
      </c>
      <c r="C20" s="110">
        <v>-3.4049999999999998</v>
      </c>
      <c r="D20" s="166">
        <v>-3.4049999999999998</v>
      </c>
      <c r="E20" s="166">
        <v>-3.4049999999999998</v>
      </c>
      <c r="F20" s="166">
        <v>-3.4049999999999998</v>
      </c>
      <c r="G20" s="166">
        <v>-3.4049999999999998</v>
      </c>
      <c r="I20" s="36" t="s">
        <v>314</v>
      </c>
      <c r="J20" s="110">
        <v>-3.4780000000000002</v>
      </c>
      <c r="K20" s="110">
        <v>-3.4780000000000002</v>
      </c>
      <c r="L20" s="166">
        <v>-3.4780000000000002</v>
      </c>
      <c r="M20" s="166">
        <v>-3.4780000000000002</v>
      </c>
      <c r="N20" s="166">
        <v>-3.4780000000000002</v>
      </c>
      <c r="O20" s="166">
        <v>-3.4780000000000002</v>
      </c>
    </row>
    <row r="21" spans="1:15" x14ac:dyDescent="0.2">
      <c r="A21" s="36" t="s">
        <v>301</v>
      </c>
      <c r="B21" s="169">
        <v>28.695941543579103</v>
      </c>
      <c r="C21" s="169">
        <v>28.695941543579103</v>
      </c>
      <c r="D21" s="52">
        <v>28.695941543579103</v>
      </c>
      <c r="E21" s="52">
        <v>28.695941543579103</v>
      </c>
      <c r="F21" s="52">
        <v>28.695941543579103</v>
      </c>
      <c r="G21" s="52">
        <v>28.695941543579103</v>
      </c>
      <c r="I21" s="36" t="s">
        <v>301</v>
      </c>
      <c r="J21" s="169">
        <v>30.190226364135739</v>
      </c>
      <c r="K21" s="169">
        <v>30.190226364135739</v>
      </c>
      <c r="L21" s="52">
        <v>30.190226364135739</v>
      </c>
      <c r="M21" s="52">
        <v>30.190226364135739</v>
      </c>
      <c r="N21" s="52">
        <v>30.190226364135739</v>
      </c>
      <c r="O21" s="52">
        <v>30.190226364135739</v>
      </c>
    </row>
    <row r="22" spans="1:15" x14ac:dyDescent="0.2">
      <c r="A22" s="37" t="s">
        <v>300</v>
      </c>
      <c r="B22" s="170">
        <f t="shared" ref="B22:G22" si="4">10^(-1/B20)-1</f>
        <v>0.96646289535645824</v>
      </c>
      <c r="C22" s="171">
        <f t="shared" si="4"/>
        <v>0.96646289535645824</v>
      </c>
      <c r="D22" s="170">
        <f t="shared" si="4"/>
        <v>0.96646289535645824</v>
      </c>
      <c r="E22" s="170">
        <f t="shared" si="4"/>
        <v>0.96646289535645824</v>
      </c>
      <c r="F22" s="170">
        <f t="shared" si="4"/>
        <v>0.96646289535645824</v>
      </c>
      <c r="G22" s="171">
        <f t="shared" si="4"/>
        <v>0.96646289535645824</v>
      </c>
      <c r="I22" s="37" t="s">
        <v>300</v>
      </c>
      <c r="J22" s="170">
        <f>10^(-1/J20)-1</f>
        <v>0.93874889867832167</v>
      </c>
      <c r="K22" s="171">
        <f t="shared" ref="K22:O22" si="5">10^(-1/K20)-1</f>
        <v>0.93874889867832167</v>
      </c>
      <c r="L22" s="170">
        <f t="shared" si="5"/>
        <v>0.93874889867832167</v>
      </c>
      <c r="M22" s="170">
        <f t="shared" si="5"/>
        <v>0.93874889867832167</v>
      </c>
      <c r="N22" s="170">
        <f t="shared" si="5"/>
        <v>0.93874889867832167</v>
      </c>
      <c r="O22" s="171">
        <f t="shared" si="5"/>
        <v>0.93874889867832167</v>
      </c>
    </row>
    <row r="23" spans="1:15" x14ac:dyDescent="0.2">
      <c r="A23" s="50" t="s">
        <v>5</v>
      </c>
      <c r="B23" s="52">
        <f t="shared" ref="B23:G23" si="6">B28/B25/1.44</f>
        <v>0.11636897127427218</v>
      </c>
      <c r="C23" s="52">
        <f t="shared" si="6"/>
        <v>5.7049545247341241E-3</v>
      </c>
      <c r="D23" s="83">
        <f t="shared" si="6"/>
        <v>9.2525065667972153E-2</v>
      </c>
      <c r="E23" s="52">
        <f t="shared" si="6"/>
        <v>5.0450546500752855E-3</v>
      </c>
      <c r="F23" s="52">
        <f t="shared" si="6"/>
        <v>0.20148306046447473</v>
      </c>
      <c r="G23" s="52">
        <f t="shared" si="6"/>
        <v>5.5565235773651477E-3</v>
      </c>
      <c r="I23" s="50" t="s">
        <v>5</v>
      </c>
      <c r="J23" s="52">
        <f t="shared" ref="J23:O23" si="7">J28/J25/1.44</f>
        <v>1.3525976246187479E-2</v>
      </c>
      <c r="K23" s="52">
        <f t="shared" si="7"/>
        <v>2.5199502117015482E-3</v>
      </c>
      <c r="L23" s="83">
        <f t="shared" si="7"/>
        <v>2.0681602964805118E-2</v>
      </c>
      <c r="M23" s="52">
        <f t="shared" si="7"/>
        <v>3.2842283323434806E-3</v>
      </c>
      <c r="N23" s="52">
        <f t="shared" si="7"/>
        <v>1.8293697290675759E-2</v>
      </c>
      <c r="O23" s="52">
        <f t="shared" si="7"/>
        <v>5.1900843986069382E-4</v>
      </c>
    </row>
    <row r="24" spans="1:15" x14ac:dyDescent="0.2">
      <c r="A24" s="66" t="s">
        <v>302</v>
      </c>
      <c r="B24" s="88">
        <v>22.272587446002177</v>
      </c>
      <c r="C24" s="74">
        <v>22.272587446002177</v>
      </c>
      <c r="D24" s="74">
        <v>22.677873138186591</v>
      </c>
      <c r="E24" s="74">
        <v>22.677873138186591</v>
      </c>
      <c r="F24" s="74">
        <v>22.472662889602823</v>
      </c>
      <c r="G24" s="74">
        <v>22.472662889602823</v>
      </c>
      <c r="I24" s="66" t="s">
        <v>302</v>
      </c>
      <c r="J24" s="88">
        <v>23.730856474292068</v>
      </c>
      <c r="K24" s="74">
        <v>23.730856474292068</v>
      </c>
      <c r="L24" s="74">
        <v>23.886886491161</v>
      </c>
      <c r="M24" s="74">
        <v>23.886886491161</v>
      </c>
      <c r="N24" s="74">
        <v>23.840736584371029</v>
      </c>
      <c r="O24" s="74">
        <v>23.840736584371029</v>
      </c>
    </row>
    <row r="25" spans="1:15" x14ac:dyDescent="0.2">
      <c r="A25" s="165" t="s">
        <v>209</v>
      </c>
      <c r="B25" s="169">
        <v>76.992355346679688</v>
      </c>
      <c r="C25" s="52">
        <v>76.992355346679688</v>
      </c>
      <c r="D25" s="52">
        <v>58.535720825195312</v>
      </c>
      <c r="E25" s="52">
        <v>58.535720825195312</v>
      </c>
      <c r="F25" s="52">
        <v>67.249382019042969</v>
      </c>
      <c r="G25" s="52">
        <v>67.249382019042969</v>
      </c>
      <c r="I25" s="165" t="s">
        <v>209</v>
      </c>
      <c r="J25" s="169">
        <v>71.979385375976562</v>
      </c>
      <c r="K25" s="52">
        <v>71.979385375976562</v>
      </c>
      <c r="L25" s="52">
        <v>64.9151611328125</v>
      </c>
      <c r="M25" s="52">
        <v>64.9151611328125</v>
      </c>
      <c r="N25" s="52">
        <v>66.92913818359375</v>
      </c>
      <c r="O25" s="52">
        <v>66.92913818359375</v>
      </c>
    </row>
    <row r="26" spans="1:15" x14ac:dyDescent="0.2">
      <c r="A26" s="165" t="s">
        <v>304</v>
      </c>
      <c r="B26" s="169">
        <v>0.36285942792892456</v>
      </c>
      <c r="C26" s="52">
        <v>0.36285942792892456</v>
      </c>
      <c r="D26" s="52">
        <v>1.9472060203552246</v>
      </c>
      <c r="E26" s="52">
        <v>1.9472060203552246</v>
      </c>
      <c r="F26" s="52">
        <v>0.53603780269622803</v>
      </c>
      <c r="G26" s="52">
        <v>0.53603780269622803</v>
      </c>
      <c r="I26" s="165" t="s">
        <v>304</v>
      </c>
      <c r="J26" s="169">
        <v>0.24092622101306915</v>
      </c>
      <c r="K26" s="52">
        <v>0.24092622101306915</v>
      </c>
      <c r="L26" s="52">
        <v>8.3061847686767578</v>
      </c>
      <c r="M26" s="52">
        <v>8.3061847686767578</v>
      </c>
      <c r="N26" s="52">
        <v>2.1191139221191406</v>
      </c>
      <c r="O26" s="52">
        <v>2.1191139221191406</v>
      </c>
    </row>
    <row r="27" spans="1:15" x14ac:dyDescent="0.2">
      <c r="A27" s="168" t="s">
        <v>303</v>
      </c>
      <c r="B27" s="184">
        <v>24.914187511157451</v>
      </c>
      <c r="C27" s="75">
        <v>29.373324463938207</v>
      </c>
      <c r="D27" s="75">
        <v>25.65853558879288</v>
      </c>
      <c r="E27" s="75">
        <v>29.960390548049752</v>
      </c>
      <c r="F27" s="75">
        <v>24.302506378612158</v>
      </c>
      <c r="G27" s="75">
        <v>29.612383839178715</v>
      </c>
      <c r="I27" s="168" t="s">
        <v>303</v>
      </c>
      <c r="J27" s="184">
        <v>29.679867265039494</v>
      </c>
      <c r="K27" s="75">
        <v>32.218030489114504</v>
      </c>
      <c r="L27" s="75">
        <v>29.194499908224145</v>
      </c>
      <c r="M27" s="75">
        <v>31.973946575514738</v>
      </c>
      <c r="N27" s="75">
        <v>29.333667260019912</v>
      </c>
      <c r="O27" s="75">
        <v>34.714575203443843</v>
      </c>
    </row>
    <row r="28" spans="1:15" x14ac:dyDescent="0.2">
      <c r="A28" s="165" t="s">
        <v>315</v>
      </c>
      <c r="B28" s="169">
        <v>12.901710510253906</v>
      </c>
      <c r="C28" s="52">
        <v>0.63250255584716797</v>
      </c>
      <c r="D28" s="52">
        <v>7.7990708351135254</v>
      </c>
      <c r="E28" s="52">
        <v>0.42525491118431091</v>
      </c>
      <c r="F28" s="52">
        <v>19.511440277099609</v>
      </c>
      <c r="G28" s="52">
        <v>0.53808879852294922</v>
      </c>
      <c r="I28" s="165" t="s">
        <v>315</v>
      </c>
      <c r="J28" s="169">
        <v>1.401971697807312</v>
      </c>
      <c r="K28" s="52">
        <v>0.26119363307952881</v>
      </c>
      <c r="L28" s="52">
        <v>1.9332714080810547</v>
      </c>
      <c r="M28" s="52">
        <v>0.30700254440307617</v>
      </c>
      <c r="N28" s="52">
        <v>1.7631092071533203</v>
      </c>
      <c r="O28" s="52">
        <v>5.00209741294384E-2</v>
      </c>
    </row>
    <row r="29" spans="1:15" x14ac:dyDescent="0.2">
      <c r="A29" s="47" t="s">
        <v>293</v>
      </c>
      <c r="B29" s="89">
        <v>5.9110112488269806E-2</v>
      </c>
      <c r="C29" s="53">
        <v>1.1983065865933895E-2</v>
      </c>
      <c r="D29" s="53">
        <v>1.0256108045578003</v>
      </c>
      <c r="E29" s="53">
        <v>3.4597419202327728E-2</v>
      </c>
      <c r="F29" s="53">
        <v>0.76026439666748047</v>
      </c>
      <c r="G29" s="53">
        <v>3.3144913613796234E-2</v>
      </c>
      <c r="I29" s="47" t="s">
        <v>293</v>
      </c>
      <c r="J29" s="89">
        <v>0.13524198532104492</v>
      </c>
      <c r="K29" s="53">
        <v>2.4300545454025269E-2</v>
      </c>
      <c r="L29" s="53">
        <v>0.23797450959682465</v>
      </c>
      <c r="M29" s="53">
        <v>0.22124756872653961</v>
      </c>
      <c r="N29" s="53">
        <v>5.00209741294384E-2</v>
      </c>
      <c r="O29" s="53">
        <v>0.37218451499938965</v>
      </c>
    </row>
    <row r="31" spans="1:15" x14ac:dyDescent="0.2">
      <c r="A31" s="194" t="s">
        <v>6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  <c r="I31" s="194" t="s">
        <v>6</v>
      </c>
      <c r="J31" s="192" t="s">
        <v>277</v>
      </c>
      <c r="K31" s="193"/>
      <c r="L31" s="192" t="s">
        <v>278</v>
      </c>
      <c r="M31" s="193"/>
      <c r="N31" s="192" t="s">
        <v>279</v>
      </c>
      <c r="O31" s="193"/>
    </row>
    <row r="32" spans="1:15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  <c r="I32" s="195"/>
      <c r="J32" s="13" t="s">
        <v>228</v>
      </c>
      <c r="K32" s="56" t="s">
        <v>4</v>
      </c>
      <c r="L32" s="13" t="s">
        <v>228</v>
      </c>
      <c r="M32" s="56" t="s">
        <v>4</v>
      </c>
      <c r="N32" s="13" t="s">
        <v>228</v>
      </c>
      <c r="O32" s="56" t="s">
        <v>4</v>
      </c>
    </row>
    <row r="33" spans="1:15" x14ac:dyDescent="0.2">
      <c r="A33" s="46" t="s">
        <v>313</v>
      </c>
      <c r="B33" s="67">
        <v>1</v>
      </c>
      <c r="C33" s="54">
        <v>1</v>
      </c>
      <c r="D33" s="54">
        <v>0.998</v>
      </c>
      <c r="E33" s="54">
        <v>0.998</v>
      </c>
      <c r="F33" s="54">
        <v>1</v>
      </c>
      <c r="G33" s="54">
        <v>1</v>
      </c>
      <c r="I33" s="46" t="s">
        <v>313</v>
      </c>
      <c r="J33" s="67">
        <v>1</v>
      </c>
      <c r="K33" s="54">
        <v>1</v>
      </c>
      <c r="L33" s="54">
        <v>0.999</v>
      </c>
      <c r="M33" s="54">
        <v>0.999</v>
      </c>
      <c r="N33" s="54">
        <v>1</v>
      </c>
      <c r="O33" s="54">
        <v>1</v>
      </c>
    </row>
    <row r="34" spans="1:15" x14ac:dyDescent="0.2">
      <c r="A34" s="36" t="s">
        <v>314</v>
      </c>
      <c r="B34" s="110">
        <v>-3.5009999999999999</v>
      </c>
      <c r="C34" s="166">
        <v>-3.5009999999999999</v>
      </c>
      <c r="D34" s="166">
        <v>-3.5430000000000001</v>
      </c>
      <c r="E34" s="166">
        <v>-3.5430000000000001</v>
      </c>
      <c r="F34" s="166">
        <v>-3.4569999999999999</v>
      </c>
      <c r="G34" s="166">
        <v>-3.4569999999999999</v>
      </c>
      <c r="I34" s="36" t="s">
        <v>314</v>
      </c>
      <c r="J34" s="110">
        <v>-3.5550000000000002</v>
      </c>
      <c r="K34" s="166">
        <v>-3.5550000000000002</v>
      </c>
      <c r="L34" s="166">
        <v>-3.6</v>
      </c>
      <c r="M34" s="166">
        <v>-3.6</v>
      </c>
      <c r="N34" s="166">
        <v>-3.4169999999999998</v>
      </c>
      <c r="O34" s="166">
        <v>-3.4169999999999998</v>
      </c>
    </row>
    <row r="35" spans="1:15" x14ac:dyDescent="0.2">
      <c r="A35" s="36" t="s">
        <v>301</v>
      </c>
      <c r="B35" s="169">
        <v>27.897157669067383</v>
      </c>
      <c r="C35" s="169">
        <v>27.897157669067383</v>
      </c>
      <c r="D35" s="52">
        <v>27.959203529357911</v>
      </c>
      <c r="E35" s="52">
        <v>27.959203529357911</v>
      </c>
      <c r="F35" s="52">
        <v>27.388025093078614</v>
      </c>
      <c r="G35" s="52">
        <v>27.388025093078614</v>
      </c>
      <c r="I35" s="36" t="s">
        <v>301</v>
      </c>
      <c r="J35" s="169">
        <v>29.019823265075683</v>
      </c>
      <c r="K35" s="169">
        <v>29.019823265075683</v>
      </c>
      <c r="L35" s="52">
        <v>29.193071365356445</v>
      </c>
      <c r="M35" s="52">
        <v>29.193071365356445</v>
      </c>
      <c r="N35" s="52">
        <v>27.658033943176271</v>
      </c>
      <c r="O35" s="52">
        <v>27.658033943176271</v>
      </c>
    </row>
    <row r="36" spans="1:15" x14ac:dyDescent="0.2">
      <c r="A36" s="37" t="s">
        <v>300</v>
      </c>
      <c r="B36" s="170">
        <f t="shared" ref="B36:G36" si="8">10^(-1/B34)-1</f>
        <v>0.93033496084600498</v>
      </c>
      <c r="C36" s="171">
        <f t="shared" si="8"/>
        <v>0.93033496084600498</v>
      </c>
      <c r="D36" s="170">
        <f t="shared" si="8"/>
        <v>0.9153435503591123</v>
      </c>
      <c r="E36" s="170">
        <f t="shared" si="8"/>
        <v>0.9153435503591123</v>
      </c>
      <c r="F36" s="170">
        <f t="shared" si="8"/>
        <v>0.94656159919276939</v>
      </c>
      <c r="G36" s="171">
        <f t="shared" si="8"/>
        <v>0.94656159919276939</v>
      </c>
      <c r="I36" s="37" t="s">
        <v>300</v>
      </c>
      <c r="J36" s="170">
        <f>10^(-1/J34)-1</f>
        <v>0.91114638014342586</v>
      </c>
      <c r="K36" s="171">
        <f t="shared" ref="K36:O36" si="9">10^(-1/K34)-1</f>
        <v>0.91114638014342586</v>
      </c>
      <c r="L36" s="170">
        <f t="shared" si="9"/>
        <v>0.89573565240637598</v>
      </c>
      <c r="M36" s="170">
        <f t="shared" si="9"/>
        <v>0.89573565240637598</v>
      </c>
      <c r="N36" s="170">
        <f t="shared" si="9"/>
        <v>0.96179839632248743</v>
      </c>
      <c r="O36" s="171">
        <f t="shared" si="9"/>
        <v>0.96179839632248743</v>
      </c>
    </row>
    <row r="37" spans="1:15" x14ac:dyDescent="0.2">
      <c r="A37" s="50" t="s">
        <v>5</v>
      </c>
      <c r="B37" s="53">
        <f t="shared" ref="B37:G37" si="10">B42/B39/1.44</f>
        <v>0.32391274203352993</v>
      </c>
      <c r="C37" s="53">
        <f t="shared" si="10"/>
        <v>2.1581343926540639E-2</v>
      </c>
      <c r="D37" s="53">
        <f t="shared" si="10"/>
        <v>0.31562674241918115</v>
      </c>
      <c r="E37" s="53">
        <f t="shared" si="10"/>
        <v>1.2017060880400962E-2</v>
      </c>
      <c r="F37" s="53">
        <f t="shared" si="10"/>
        <v>0.28799078087040719</v>
      </c>
      <c r="G37" s="53">
        <f t="shared" si="10"/>
        <v>1.1432054097557728E-2</v>
      </c>
      <c r="I37" s="50" t="s">
        <v>5</v>
      </c>
      <c r="J37" s="53">
        <f t="shared" ref="J37:O37" si="11">J42/J39/1.44</f>
        <v>6.974891184539618E-2</v>
      </c>
      <c r="K37" s="53">
        <f t="shared" si="11"/>
        <v>9.0856906902783089E-3</v>
      </c>
      <c r="L37" s="53">
        <f t="shared" si="11"/>
        <v>7.7879425462177271E-2</v>
      </c>
      <c r="M37" s="53">
        <f t="shared" si="11"/>
        <v>9.2265959554870876E-3</v>
      </c>
      <c r="N37" s="53">
        <f t="shared" si="11"/>
        <v>0.10343373581903476</v>
      </c>
      <c r="O37" s="53">
        <f t="shared" si="11"/>
        <v>2.0488020815234251E-2</v>
      </c>
    </row>
    <row r="38" spans="1:15" x14ac:dyDescent="0.2">
      <c r="A38" s="66" t="s">
        <v>302</v>
      </c>
      <c r="B38" s="88">
        <v>21.495740994033298</v>
      </c>
      <c r="C38" s="74">
        <v>21.495740994033298</v>
      </c>
      <c r="D38" s="74">
        <v>21.849356490597955</v>
      </c>
      <c r="E38" s="74">
        <v>21.849356490597955</v>
      </c>
      <c r="F38" s="74">
        <v>21.595548433514487</v>
      </c>
      <c r="G38" s="74">
        <v>21.595548433514487</v>
      </c>
      <c r="I38" s="66" t="s">
        <v>302</v>
      </c>
      <c r="J38" s="88">
        <v>22.510238636189722</v>
      </c>
      <c r="K38" s="74">
        <v>22.510238636189722</v>
      </c>
      <c r="L38" s="74">
        <v>22.915325771949085</v>
      </c>
      <c r="M38" s="74">
        <v>22.915325771949085</v>
      </c>
      <c r="N38" s="74">
        <v>21.629654931823733</v>
      </c>
      <c r="O38" s="74">
        <v>21.629654931823733</v>
      </c>
    </row>
    <row r="39" spans="1:15" x14ac:dyDescent="0.2">
      <c r="A39" s="165" t="s">
        <v>209</v>
      </c>
      <c r="B39" s="169">
        <v>67.368019104003906</v>
      </c>
      <c r="C39" s="52">
        <v>67.368019104003906</v>
      </c>
      <c r="D39" s="52">
        <v>53.025413513183594</v>
      </c>
      <c r="E39" s="52">
        <v>53.025413513183594</v>
      </c>
      <c r="F39" s="52">
        <v>47.378250122070312</v>
      </c>
      <c r="G39" s="52">
        <v>47.378250122070312</v>
      </c>
      <c r="I39" s="165" t="s">
        <v>209</v>
      </c>
      <c r="J39" s="169">
        <v>67.780815124511719</v>
      </c>
      <c r="K39" s="52">
        <v>67.780815124511719</v>
      </c>
      <c r="L39" s="52">
        <v>55.439361572265625</v>
      </c>
      <c r="M39" s="52">
        <v>55.439361572265625</v>
      </c>
      <c r="N39" s="52">
        <v>58.107406616210938</v>
      </c>
      <c r="O39" s="52">
        <v>58.107406616210938</v>
      </c>
    </row>
    <row r="40" spans="1:15" x14ac:dyDescent="0.2">
      <c r="A40" s="165" t="s">
        <v>304</v>
      </c>
      <c r="B40" s="169">
        <v>6.7738332748413086</v>
      </c>
      <c r="C40" s="52">
        <v>6.7738332748413086</v>
      </c>
      <c r="D40" s="52">
        <v>3.9229719638824463</v>
      </c>
      <c r="E40" s="52">
        <v>3.9229719638824463</v>
      </c>
      <c r="F40" s="52">
        <v>1.3301923274993896</v>
      </c>
      <c r="G40" s="52">
        <v>1.3301923274993896</v>
      </c>
      <c r="I40" s="165" t="s">
        <v>304</v>
      </c>
      <c r="J40" s="169">
        <v>0.82527440786361694</v>
      </c>
      <c r="K40" s="52">
        <v>0.82527440786361694</v>
      </c>
      <c r="L40" s="52">
        <v>1.3630763292312622</v>
      </c>
      <c r="M40" s="52">
        <v>1.3630763292312622</v>
      </c>
      <c r="N40" s="52">
        <v>0.62184739112854004</v>
      </c>
      <c r="O40" s="52">
        <v>0.62184739112854004</v>
      </c>
    </row>
    <row r="41" spans="1:15" x14ac:dyDescent="0.2">
      <c r="A41" s="168" t="s">
        <v>303</v>
      </c>
      <c r="B41" s="184">
        <v>22.655305367211842</v>
      </c>
      <c r="C41" s="75">
        <v>26.773705130287503</v>
      </c>
      <c r="D41" s="75">
        <v>23.062705432525153</v>
      </c>
      <c r="E41" s="75">
        <v>28.091552941017454</v>
      </c>
      <c r="F41" s="75">
        <v>22.917017528634247</v>
      </c>
      <c r="G41" s="75">
        <v>27.761153693804623</v>
      </c>
      <c r="I41" s="168" t="s">
        <v>303</v>
      </c>
      <c r="J41" s="184">
        <v>26.058484389824294</v>
      </c>
      <c r="K41" s="75">
        <v>29.20529747244116</v>
      </c>
      <c r="L41" s="75">
        <v>26.336098940183906</v>
      </c>
      <c r="M41" s="75">
        <v>29.671071390638527</v>
      </c>
      <c r="N41" s="75">
        <v>24.455429521987138</v>
      </c>
      <c r="O41" s="75">
        <v>26.8581347734705</v>
      </c>
    </row>
    <row r="42" spans="1:15" x14ac:dyDescent="0.2">
      <c r="A42" s="165" t="s">
        <v>315</v>
      </c>
      <c r="B42" s="169">
        <v>31.422758102416992</v>
      </c>
      <c r="C42" s="52">
        <v>2.0936050415039062</v>
      </c>
      <c r="D42" s="52">
        <v>24.100183486938477</v>
      </c>
      <c r="E42" s="52">
        <v>0.91758185625076294</v>
      </c>
      <c r="F42" s="52">
        <v>19.648078918457031</v>
      </c>
      <c r="G42" s="52">
        <v>0.77994823455810547</v>
      </c>
      <c r="I42" s="165" t="s">
        <v>315</v>
      </c>
      <c r="J42" s="169">
        <v>6.8077988624572754</v>
      </c>
      <c r="K42" s="52">
        <v>0.88680315017700195</v>
      </c>
      <c r="L42" s="52">
        <v>6.2173233032226562</v>
      </c>
      <c r="M42" s="52">
        <v>0.7365838885307312</v>
      </c>
      <c r="N42" s="52">
        <v>8.6547832489013672</v>
      </c>
      <c r="O42" s="52">
        <v>1.7143282890319824</v>
      </c>
    </row>
    <row r="43" spans="1:15" x14ac:dyDescent="0.2">
      <c r="A43" s="47" t="s">
        <v>293</v>
      </c>
      <c r="B43" s="89">
        <v>0.19273450970649719</v>
      </c>
      <c r="C43" s="53">
        <v>5.1403138786554337E-2</v>
      </c>
      <c r="D43" s="53">
        <v>0.66253769397735596</v>
      </c>
      <c r="E43" s="53">
        <v>0.10649707913398743</v>
      </c>
      <c r="F43" s="53">
        <v>3.3814895153045654</v>
      </c>
      <c r="G43" s="53">
        <v>2.0586417987942696E-2</v>
      </c>
      <c r="I43" s="47" t="s">
        <v>293</v>
      </c>
      <c r="J43" s="89">
        <v>0.79870098829269409</v>
      </c>
      <c r="K43" s="53">
        <v>5.4555725306272507E-2</v>
      </c>
      <c r="L43" s="53">
        <v>4.8724792897701263E-2</v>
      </c>
      <c r="M43" s="53">
        <v>0.158347487449646</v>
      </c>
      <c r="N43" s="53">
        <v>1.0649929046630859</v>
      </c>
      <c r="O43" s="53">
        <v>0.47413316369056702</v>
      </c>
    </row>
    <row r="45" spans="1:15" x14ac:dyDescent="0.2">
      <c r="A45" s="194" t="s">
        <v>20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  <c r="I45" s="194" t="s">
        <v>20</v>
      </c>
      <c r="J45" s="192" t="s">
        <v>277</v>
      </c>
      <c r="K45" s="193"/>
      <c r="L45" s="192" t="s">
        <v>278</v>
      </c>
      <c r="M45" s="193"/>
      <c r="N45" s="192" t="s">
        <v>279</v>
      </c>
      <c r="O45" s="193"/>
    </row>
    <row r="46" spans="1:15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I46" s="195"/>
      <c r="J46" s="13" t="s">
        <v>228</v>
      </c>
      <c r="K46" s="56" t="s">
        <v>4</v>
      </c>
      <c r="L46" s="13" t="s">
        <v>228</v>
      </c>
      <c r="M46" s="56" t="s">
        <v>4</v>
      </c>
      <c r="N46" s="13" t="s">
        <v>228</v>
      </c>
      <c r="O46" s="56" t="s">
        <v>4</v>
      </c>
    </row>
    <row r="47" spans="1:15" x14ac:dyDescent="0.2">
      <c r="A47" s="46" t="s">
        <v>313</v>
      </c>
      <c r="B47" s="67">
        <v>0.999</v>
      </c>
      <c r="C47" s="54">
        <v>0.999</v>
      </c>
      <c r="D47" s="54">
        <v>0.999</v>
      </c>
      <c r="E47" s="54">
        <v>0.999</v>
      </c>
      <c r="F47" s="54">
        <v>0.999</v>
      </c>
      <c r="G47" s="54">
        <v>0.999</v>
      </c>
      <c r="I47" s="46" t="s">
        <v>313</v>
      </c>
      <c r="J47" s="67">
        <v>0.999</v>
      </c>
      <c r="K47" s="54">
        <v>0.999</v>
      </c>
      <c r="L47" s="54">
        <v>0.999</v>
      </c>
      <c r="M47" s="54">
        <v>0.999</v>
      </c>
      <c r="N47" s="54">
        <v>0.999</v>
      </c>
      <c r="O47" s="54">
        <v>0.999</v>
      </c>
    </row>
    <row r="48" spans="1:15" x14ac:dyDescent="0.2">
      <c r="A48" s="36" t="s">
        <v>314</v>
      </c>
      <c r="B48" s="110">
        <v>-3.4049999999999998</v>
      </c>
      <c r="C48" s="166">
        <v>-3.4049999999999998</v>
      </c>
      <c r="D48" s="166">
        <v>-3.4049999999999998</v>
      </c>
      <c r="E48" s="166">
        <v>-3.4049999999999998</v>
      </c>
      <c r="F48" s="166">
        <v>-3.4049999999999998</v>
      </c>
      <c r="G48" s="166">
        <v>-3.4049999999999998</v>
      </c>
      <c r="I48" s="36" t="s">
        <v>314</v>
      </c>
      <c r="J48" s="110">
        <v>-3.34</v>
      </c>
      <c r="K48" s="166">
        <v>-3.34</v>
      </c>
      <c r="L48" s="166">
        <v>-3.34</v>
      </c>
      <c r="M48" s="166">
        <v>-3.34</v>
      </c>
      <c r="N48" s="166">
        <v>-3.34</v>
      </c>
      <c r="O48" s="166">
        <v>-3.34</v>
      </c>
    </row>
    <row r="49" spans="1:15" x14ac:dyDescent="0.2">
      <c r="A49" s="36" t="s">
        <v>301</v>
      </c>
      <c r="B49" s="169">
        <v>27.859016609191894</v>
      </c>
      <c r="C49" s="169">
        <v>27.859016609191894</v>
      </c>
      <c r="D49" s="52">
        <v>27.859016609191894</v>
      </c>
      <c r="E49" s="52">
        <v>27.859016609191894</v>
      </c>
      <c r="F49" s="52">
        <v>27.859016609191894</v>
      </c>
      <c r="G49" s="52">
        <v>27.859016609191894</v>
      </c>
      <c r="I49" s="36" t="s">
        <v>301</v>
      </c>
      <c r="J49" s="169">
        <v>28.48770351409912</v>
      </c>
      <c r="K49" s="169">
        <v>28.48770351409912</v>
      </c>
      <c r="L49" s="52">
        <v>28.48770351409912</v>
      </c>
      <c r="M49" s="52">
        <v>28.48770351409912</v>
      </c>
      <c r="N49" s="52">
        <v>28.48770351409912</v>
      </c>
      <c r="O49" s="52">
        <v>28.48770351409912</v>
      </c>
    </row>
    <row r="50" spans="1:15" x14ac:dyDescent="0.2">
      <c r="A50" s="37" t="s">
        <v>300</v>
      </c>
      <c r="B50" s="170">
        <f>10^(-1/B48)-1</f>
        <v>0.96646289535645824</v>
      </c>
      <c r="C50" s="171">
        <f t="shared" ref="C50:G50" si="12">10^(-1/C48)-1</f>
        <v>0.96646289535645824</v>
      </c>
      <c r="D50" s="170">
        <f t="shared" si="12"/>
        <v>0.96646289535645824</v>
      </c>
      <c r="E50" s="170">
        <f t="shared" si="12"/>
        <v>0.96646289535645824</v>
      </c>
      <c r="F50" s="170">
        <f t="shared" si="12"/>
        <v>0.96646289535645824</v>
      </c>
      <c r="G50" s="171">
        <f t="shared" si="12"/>
        <v>0.96646289535645824</v>
      </c>
      <c r="I50" s="37" t="s">
        <v>300</v>
      </c>
      <c r="J50" s="170">
        <f>10^(-1/J48)-1</f>
        <v>0.99251315601707368</v>
      </c>
      <c r="K50" s="171">
        <f t="shared" ref="K50:O50" si="13">10^(-1/K48)-1</f>
        <v>0.99251315601707368</v>
      </c>
      <c r="L50" s="170">
        <f t="shared" si="13"/>
        <v>0.99251315601707368</v>
      </c>
      <c r="M50" s="170">
        <f t="shared" si="13"/>
        <v>0.99251315601707368</v>
      </c>
      <c r="N50" s="170">
        <f t="shared" si="13"/>
        <v>0.99251315601707368</v>
      </c>
      <c r="O50" s="171">
        <f t="shared" si="13"/>
        <v>0.99251315601707368</v>
      </c>
    </row>
    <row r="51" spans="1:15" x14ac:dyDescent="0.2">
      <c r="A51" s="50" t="s">
        <v>5</v>
      </c>
      <c r="B51" s="53">
        <f t="shared" ref="B51:G51" si="14">B56/B53/1.44</f>
        <v>0.16072429573561431</v>
      </c>
      <c r="C51" s="53">
        <f t="shared" si="14"/>
        <v>1.346118424817597E-3</v>
      </c>
      <c r="D51" s="53">
        <f t="shared" si="14"/>
        <v>0.14752533280063598</v>
      </c>
      <c r="E51" s="53">
        <f t="shared" si="14"/>
        <v>9.8740105759715789E-4</v>
      </c>
      <c r="F51" s="53">
        <f t="shared" si="14"/>
        <v>0.21380454930552303</v>
      </c>
      <c r="G51" s="53">
        <f t="shared" si="14"/>
        <v>9.3127456759634661E-4</v>
      </c>
      <c r="I51" s="50" t="s">
        <v>5</v>
      </c>
      <c r="J51" s="53">
        <f t="shared" ref="J51:O51" si="15">J56/J53/1.44</f>
        <v>4.5322137134081904E-2</v>
      </c>
      <c r="K51" s="53">
        <f t="shared" si="15"/>
        <v>4.9315570840378843E-4</v>
      </c>
      <c r="L51" s="53">
        <f t="shared" si="15"/>
        <v>6.1527816986865935E-2</v>
      </c>
      <c r="M51" s="53">
        <f t="shared" si="15"/>
        <v>7.0760268465122947E-4</v>
      </c>
      <c r="N51" s="53">
        <f t="shared" si="15"/>
        <v>7.8603991998278264E-2</v>
      </c>
      <c r="O51" s="53">
        <f t="shared" si="15"/>
        <v>5.4536354387245607E-4</v>
      </c>
    </row>
    <row r="52" spans="1:15" x14ac:dyDescent="0.2">
      <c r="A52" s="66" t="s">
        <v>302</v>
      </c>
      <c r="B52" s="88">
        <v>20.08578427794998</v>
      </c>
      <c r="C52" s="74">
        <v>20.08578427794998</v>
      </c>
      <c r="D52" s="74">
        <v>19.631466849573343</v>
      </c>
      <c r="E52" s="74">
        <v>19.631466849573343</v>
      </c>
      <c r="F52" s="74">
        <v>20.30130541269979</v>
      </c>
      <c r="G52" s="74">
        <v>20.30130541269979</v>
      </c>
      <c r="I52" s="66" t="s">
        <v>302</v>
      </c>
      <c r="J52" s="88">
        <v>20.590930158375365</v>
      </c>
      <c r="K52" s="74">
        <v>20.590930158375365</v>
      </c>
      <c r="L52" s="74">
        <v>20.844517977137869</v>
      </c>
      <c r="M52" s="74">
        <v>20.844517977137869</v>
      </c>
      <c r="N52" s="74">
        <v>21.181590996737928</v>
      </c>
      <c r="O52" s="74">
        <v>21.181590996737928</v>
      </c>
    </row>
    <row r="53" spans="1:15" x14ac:dyDescent="0.2">
      <c r="A53" s="165" t="s">
        <v>209</v>
      </c>
      <c r="B53" s="169">
        <v>191.81723022460938</v>
      </c>
      <c r="C53" s="52">
        <v>191.81723022460938</v>
      </c>
      <c r="D53" s="52">
        <v>260.803955078125</v>
      </c>
      <c r="E53" s="52">
        <v>260.803955078125</v>
      </c>
      <c r="F53" s="52">
        <v>165.80290222167969</v>
      </c>
      <c r="G53" s="52">
        <v>165.80290222167969</v>
      </c>
      <c r="I53" s="165" t="s">
        <v>209</v>
      </c>
      <c r="J53" s="169">
        <v>231.36805725097656</v>
      </c>
      <c r="K53" s="52">
        <v>231.36805725097656</v>
      </c>
      <c r="L53" s="52">
        <v>194.25799560546875</v>
      </c>
      <c r="M53" s="52">
        <v>194.25799560546875</v>
      </c>
      <c r="N53" s="52">
        <v>153.97805786132812</v>
      </c>
      <c r="O53" s="52">
        <v>153.97805786132812</v>
      </c>
    </row>
    <row r="54" spans="1:15" x14ac:dyDescent="0.2">
      <c r="A54" s="165" t="s">
        <v>304</v>
      </c>
      <c r="B54" s="169">
        <v>4.2470970153808594</v>
      </c>
      <c r="C54" s="52">
        <v>4.2470970153808594</v>
      </c>
      <c r="D54" s="52">
        <v>0.29565644264221191</v>
      </c>
      <c r="E54" s="52">
        <v>0.29565644264221191</v>
      </c>
      <c r="F54" s="52">
        <v>7.1751875877380371</v>
      </c>
      <c r="G54" s="52">
        <v>7.1751875877380371</v>
      </c>
      <c r="I54" s="165" t="s">
        <v>304</v>
      </c>
      <c r="J54" s="169">
        <v>7.8816900253295898</v>
      </c>
      <c r="K54" s="52">
        <v>7.8816900253295898</v>
      </c>
      <c r="L54" s="52">
        <v>0.24289532005786896</v>
      </c>
      <c r="M54" s="52">
        <v>0.24289532005786896</v>
      </c>
      <c r="N54" s="52">
        <v>2.7789783477783203</v>
      </c>
      <c r="O54" s="52">
        <v>2.7789783477783203</v>
      </c>
    </row>
    <row r="55" spans="1:15" x14ac:dyDescent="0.2">
      <c r="A55" s="168" t="s">
        <v>303</v>
      </c>
      <c r="B55" s="184">
        <v>22.24985237781609</v>
      </c>
      <c r="C55" s="75">
        <v>29.322031462641</v>
      </c>
      <c r="D55" s="75">
        <v>21.92225178066548</v>
      </c>
      <c r="E55" s="75">
        <v>29.325991896668512</v>
      </c>
      <c r="F55" s="75">
        <v>22.043373440174648</v>
      </c>
      <c r="G55" s="75">
        <v>30.082371412666138</v>
      </c>
      <c r="I55" s="168" t="s">
        <v>303</v>
      </c>
      <c r="J55" s="184">
        <v>24.549922763804943</v>
      </c>
      <c r="K55" s="75">
        <v>31.10743265915109</v>
      </c>
      <c r="L55" s="75">
        <v>24.360088421664457</v>
      </c>
      <c r="M55" s="75">
        <v>30.837290417199501</v>
      </c>
      <c r="N55" s="75">
        <v>24.34187529989757</v>
      </c>
      <c r="O55" s="75">
        <v>31.552128688702748</v>
      </c>
    </row>
    <row r="56" spans="1:15" x14ac:dyDescent="0.2">
      <c r="A56" s="165" t="s">
        <v>315</v>
      </c>
      <c r="B56" s="169">
        <v>44.394752502441406</v>
      </c>
      <c r="C56" s="52">
        <v>0.37182053923606873</v>
      </c>
      <c r="D56" s="52">
        <v>55.404273986816406</v>
      </c>
      <c r="E56" s="52">
        <v>0.37082606554031372</v>
      </c>
      <c r="F56" s="52">
        <v>51.047157287597656</v>
      </c>
      <c r="G56" s="52">
        <v>0.22234755754470825</v>
      </c>
      <c r="I56" s="165" t="s">
        <v>315</v>
      </c>
      <c r="J56" s="169">
        <v>15.099976539611816</v>
      </c>
      <c r="K56" s="52">
        <v>0.16430468857288361</v>
      </c>
      <c r="L56" s="52">
        <v>17.211269378662109</v>
      </c>
      <c r="M56" s="52">
        <v>0.19793877005577087</v>
      </c>
      <c r="N56" s="52">
        <v>17.428737640380859</v>
      </c>
      <c r="O56" s="52">
        <v>0.12092258781194687</v>
      </c>
    </row>
    <row r="57" spans="1:15" x14ac:dyDescent="0.2">
      <c r="A57" s="47" t="s">
        <v>293</v>
      </c>
      <c r="B57" s="89">
        <v>2.3382694721221924</v>
      </c>
      <c r="C57" s="53">
        <v>4.8221517354249954E-2</v>
      </c>
      <c r="D57" s="53">
        <v>0.17498292028903961</v>
      </c>
      <c r="E57" s="53">
        <v>3.4810598939657211E-2</v>
      </c>
      <c r="F57" s="53">
        <v>2.723069429397583</v>
      </c>
      <c r="G57" s="53">
        <v>6.3987448811531067E-3</v>
      </c>
      <c r="I57" s="47" t="s">
        <v>293</v>
      </c>
      <c r="J57" s="89">
        <v>0.11107616126537323</v>
      </c>
      <c r="K57" s="53">
        <v>0.14976678788661957</v>
      </c>
      <c r="L57" s="53">
        <v>1.379170298576355</v>
      </c>
      <c r="M57" s="53">
        <v>6.0674741864204407E-2</v>
      </c>
      <c r="N57" s="53">
        <v>0.9026789665222168</v>
      </c>
      <c r="O57" s="53">
        <v>2.0292790606617928E-2</v>
      </c>
    </row>
    <row r="59" spans="1:15" x14ac:dyDescent="0.2">
      <c r="A59" s="190" t="s">
        <v>284</v>
      </c>
      <c r="B59" s="192" t="s">
        <v>10</v>
      </c>
      <c r="C59" s="193"/>
      <c r="D59" s="192" t="s">
        <v>11</v>
      </c>
      <c r="E59" s="193"/>
      <c r="I59" s="190" t="s">
        <v>287</v>
      </c>
      <c r="J59" s="192" t="s">
        <v>10</v>
      </c>
      <c r="K59" s="193"/>
      <c r="L59" s="192" t="s">
        <v>11</v>
      </c>
      <c r="M59" s="193"/>
    </row>
    <row r="60" spans="1:15" x14ac:dyDescent="0.2">
      <c r="A60" s="191"/>
      <c r="B60" s="13" t="s">
        <v>3</v>
      </c>
      <c r="C60" s="56" t="s">
        <v>4</v>
      </c>
      <c r="D60" s="25" t="s">
        <v>3</v>
      </c>
      <c r="E60" s="56" t="s">
        <v>4</v>
      </c>
      <c r="I60" s="191"/>
      <c r="J60" s="13" t="s">
        <v>3</v>
      </c>
      <c r="K60" s="56" t="s">
        <v>4</v>
      </c>
      <c r="L60" s="25" t="s">
        <v>3</v>
      </c>
      <c r="M60" s="56" t="s">
        <v>4</v>
      </c>
    </row>
    <row r="61" spans="1:15" x14ac:dyDescent="0.2">
      <c r="A61" s="2" t="s">
        <v>2</v>
      </c>
      <c r="B61" s="147">
        <f>AVERAGE(B9,D9,F9)</f>
        <v>0.14928390426762014</v>
      </c>
      <c r="C61" s="147">
        <f>AVERAGE(C9,E9,G9)</f>
        <v>5.6170385592926751E-3</v>
      </c>
      <c r="D61" s="147">
        <f>_xlfn.STDEV.S(B9,D9,F9)/SQRT(COUNT(B9,D9,F9))</f>
        <v>2.3966848679237537E-2</v>
      </c>
      <c r="E61" s="147">
        <f>_xlfn.STDEV.S(C9,E9,G9)/SQRT(COUNT(C9,E9,G9))</f>
        <v>9.2197656077077012E-4</v>
      </c>
      <c r="I61" s="2" t="s">
        <v>2</v>
      </c>
      <c r="J61" s="147">
        <f>AVERAGE(J9,L9,N9)</f>
        <v>1.7638191729751736E-2</v>
      </c>
      <c r="K61" s="147">
        <f>AVERAGE(K9,M9,O9)</f>
        <v>5.2412814670004413E-3</v>
      </c>
      <c r="L61" s="147">
        <f>_xlfn.STDEV.S(J9,L9,N9)/SQRT(COUNT(J9,L9,N9))</f>
        <v>2.3642068254596427E-3</v>
      </c>
      <c r="M61" s="147">
        <f>_xlfn.STDEV.S(K9,M9,O9)/SQRT(COUNT(K9,M9,O9))</f>
        <v>1.0187211412276622E-3</v>
      </c>
    </row>
    <row r="62" spans="1:15" x14ac:dyDescent="0.2">
      <c r="A62" s="4" t="s">
        <v>19</v>
      </c>
      <c r="B62" s="147">
        <f>AVERAGE(B23,D23,F23)</f>
        <v>0.13679236580223969</v>
      </c>
      <c r="C62" s="147">
        <f>AVERAGE(C23,E23,G23)</f>
        <v>5.4355109173915188E-3</v>
      </c>
      <c r="D62" s="147">
        <f>_xlfn.STDEV.S(B23,D23,F23)/SQRT(COUNT(B23,D23,F23))</f>
        <v>3.3069610624420862E-2</v>
      </c>
      <c r="E62" s="147">
        <f>_xlfn.STDEV.S(C23,E23,G23)/SQRT(COUNT(C23,E23,G23))</f>
        <v>1.9987496845870714E-4</v>
      </c>
      <c r="I62" s="4" t="s">
        <v>19</v>
      </c>
      <c r="J62" s="147">
        <f>AVERAGE(J23,L23,N23)</f>
        <v>1.7500425500556121E-2</v>
      </c>
      <c r="K62" s="147">
        <f>AVERAGE(K23,M23,O23)</f>
        <v>2.1077289946352406E-3</v>
      </c>
      <c r="L62" s="147">
        <f>_xlfn.STDEV.S(J23,L23,N23)/SQRT(COUNT(J23,L23,N23))</f>
        <v>2.1033868350669098E-3</v>
      </c>
      <c r="M62" s="147">
        <f>_xlfn.STDEV.S(K23,M23,O23)/SQRT(COUNT(K23,M23,O23))</f>
        <v>8.2443010868020212E-4</v>
      </c>
    </row>
    <row r="63" spans="1:15" x14ac:dyDescent="0.2">
      <c r="A63" s="4" t="s">
        <v>6</v>
      </c>
      <c r="B63" s="147">
        <f>AVERAGE(B37,D37,F37)</f>
        <v>0.30917675510770609</v>
      </c>
      <c r="C63" s="147">
        <f>AVERAGE(C37,E37,G37)</f>
        <v>1.5010152968166443E-2</v>
      </c>
      <c r="D63" s="147">
        <f>_xlfn.STDEV.S(B37,D37,F37)/SQRT(COUNT(B37,D37,F37))</f>
        <v>1.085968961634212E-2</v>
      </c>
      <c r="E63" s="147">
        <f>_xlfn.STDEV.S(C37,E37,G37)/SQRT(COUNT(C37,E37,G37))</f>
        <v>3.289932683838032E-3</v>
      </c>
      <c r="I63" s="4" t="s">
        <v>6</v>
      </c>
      <c r="J63" s="147">
        <f>AVERAGE(J37,L37,N37)</f>
        <v>8.3687357708869411E-2</v>
      </c>
      <c r="K63" s="147">
        <f>AVERAGE(K37,M37,O37)</f>
        <v>1.2933435820333216E-2</v>
      </c>
      <c r="L63" s="147">
        <f>_xlfn.STDEV.S(J37,L37,N37)/SQRT(COUNT(J37,L37,N37))</f>
        <v>1.0148331542185914E-2</v>
      </c>
      <c r="M63" s="147">
        <f>_xlfn.STDEV.S(K37,M37,O37)/SQRT(COUNT(K37,M37,O37))</f>
        <v>3.7775115004161494E-3</v>
      </c>
    </row>
    <row r="64" spans="1:15" x14ac:dyDescent="0.2">
      <c r="A64" s="4" t="s">
        <v>20</v>
      </c>
      <c r="B64" s="147">
        <f>AVERAGE(B51,D51,F51)</f>
        <v>0.17401805928059111</v>
      </c>
      <c r="C64" s="147">
        <f>AVERAGE(C51,E51,G51)</f>
        <v>1.0882646833370339E-3</v>
      </c>
      <c r="D64" s="147">
        <f>_xlfn.STDEV.S(B51,D51,F51)/SQRT(COUNT(B51,D51,F51))</f>
        <v>2.0254849189085031E-2</v>
      </c>
      <c r="E64" s="147">
        <f>_xlfn.STDEV.S(C51,E51,G51)/SQRT(COUNT(C51,E51,G51))</f>
        <v>1.2994096058928278E-4</v>
      </c>
      <c r="I64" s="4" t="s">
        <v>20</v>
      </c>
      <c r="J64" s="147">
        <f>AVERAGE(J51,L51,N51)</f>
        <v>6.1817982039742037E-2</v>
      </c>
      <c r="K64" s="147">
        <f>AVERAGE(K51,M51,O51)</f>
        <v>5.8204064564249132E-4</v>
      </c>
      <c r="L64" s="147">
        <f>_xlfn.STDEV.S(J51,L51,N51)/SQRT(COUNT(J51,L51,N51))</f>
        <v>9.6087392967511721E-3</v>
      </c>
      <c r="M64" s="147">
        <f>_xlfn.STDEV.S(K51,M51,O51)/SQRT(COUNT(K51,M51,O51))</f>
        <v>6.4564654290885754E-5</v>
      </c>
    </row>
    <row r="66" spans="1:10" x14ac:dyDescent="0.2">
      <c r="A66" s="188" t="s">
        <v>257</v>
      </c>
      <c r="B66" s="189"/>
      <c r="I66" s="188" t="s">
        <v>258</v>
      </c>
      <c r="J66" s="189"/>
    </row>
    <row r="67" spans="1:10" ht="17" thickBot="1" x14ac:dyDescent="0.25">
      <c r="A67" s="8"/>
      <c r="B67" s="86" t="s">
        <v>13</v>
      </c>
      <c r="I67" s="8"/>
      <c r="J67" s="86" t="s">
        <v>13</v>
      </c>
    </row>
    <row r="68" spans="1:10" x14ac:dyDescent="0.2">
      <c r="A68" s="9" t="s">
        <v>21</v>
      </c>
      <c r="B68" s="118">
        <f>_xlfn.T.TEST(_xlfn.VSTACK(B9,D9,F9),_xlfn.VSTACK(B23,D23,F23),2,2)</f>
        <v>0.77497168803057437</v>
      </c>
      <c r="I68" s="9" t="s">
        <v>21</v>
      </c>
      <c r="J68" s="118">
        <f>_xlfn.T.TEST(_xlfn.VSTACK(J9,L9,N9),_xlfn.VSTACK(J23,L23,N23),2,2)</f>
        <v>0.96736113173557692</v>
      </c>
    </row>
    <row r="69" spans="1:10" x14ac:dyDescent="0.2">
      <c r="A69" s="9" t="s">
        <v>256</v>
      </c>
      <c r="B69" s="118">
        <f>_xlfn.T.TEST(_xlfn.VSTACK(B9,D9,F9),_xlfn.VSTACK(B37,D37,F37),2,2)</f>
        <v>3.7057215864909083E-3</v>
      </c>
      <c r="I69" s="9" t="s">
        <v>14</v>
      </c>
      <c r="J69" s="118">
        <f>_xlfn.T.TEST(_xlfn.VSTACK(J9,L9,N9),_xlfn.VSTACK(J37,L37,N37),2,2)</f>
        <v>3.1720091943073527E-3</v>
      </c>
    </row>
    <row r="70" spans="1:10" x14ac:dyDescent="0.2">
      <c r="A70" s="9" t="s">
        <v>22</v>
      </c>
      <c r="B70" s="118">
        <f>_xlfn.T.TEST(_xlfn.VSTACK(B9,D9,F9),_xlfn.VSTACK(B51,D51,F51),2,2)</f>
        <v>0.47464999977569755</v>
      </c>
      <c r="I70" s="9" t="s">
        <v>22</v>
      </c>
      <c r="J70" s="118">
        <f>_xlfn.T.TEST(_xlfn.VSTACK(J9,L9,N9),_xlfn.VSTACK(J51,L51,N51),2,2)</f>
        <v>1.1119820338958811E-2</v>
      </c>
    </row>
    <row r="71" spans="1:10" x14ac:dyDescent="0.2">
      <c r="A71" s="11" t="s">
        <v>23</v>
      </c>
      <c r="B71" s="148">
        <f>_xlfn.T.TEST(_xlfn.VSTACK(B37,D37,F37),_xlfn.VSTACK(B51,D51,F51),2,2)</f>
        <v>4.1779254693547442E-3</v>
      </c>
      <c r="I71" s="11" t="s">
        <v>23</v>
      </c>
      <c r="J71" s="148">
        <f>_xlfn.T.TEST(_xlfn.VSTACK(J37,L37,N37),_xlfn.VSTACK(J51,L51,N51),2,2)</f>
        <v>0.19267382510012715</v>
      </c>
    </row>
  </sheetData>
  <mergeCells count="42">
    <mergeCell ref="A66:B66"/>
    <mergeCell ref="I66:J66"/>
    <mergeCell ref="L59:M59"/>
    <mergeCell ref="A59:A60"/>
    <mergeCell ref="B59:C59"/>
    <mergeCell ref="D59:E59"/>
    <mergeCell ref="I59:I60"/>
    <mergeCell ref="J59:K59"/>
    <mergeCell ref="N45:O45"/>
    <mergeCell ref="A45:A46"/>
    <mergeCell ref="B45:C45"/>
    <mergeCell ref="D45:E45"/>
    <mergeCell ref="F45:G45"/>
    <mergeCell ref="I45:I46"/>
    <mergeCell ref="J45:K45"/>
    <mergeCell ref="L45:M45"/>
    <mergeCell ref="N31:O31"/>
    <mergeCell ref="A17:A18"/>
    <mergeCell ref="B17:C17"/>
    <mergeCell ref="D17:E17"/>
    <mergeCell ref="F17:G17"/>
    <mergeCell ref="J17:K17"/>
    <mergeCell ref="L17:M17"/>
    <mergeCell ref="N17:O17"/>
    <mergeCell ref="A31:A32"/>
    <mergeCell ref="B31:C31"/>
    <mergeCell ref="D31:E31"/>
    <mergeCell ref="F31:G31"/>
    <mergeCell ref="I31:I32"/>
    <mergeCell ref="I17:I18"/>
    <mergeCell ref="J31:K31"/>
    <mergeCell ref="L31:M31"/>
    <mergeCell ref="A2:G2"/>
    <mergeCell ref="I2:O2"/>
    <mergeCell ref="A3:A4"/>
    <mergeCell ref="B3:C3"/>
    <mergeCell ref="D3:E3"/>
    <mergeCell ref="F3:G3"/>
    <mergeCell ref="I3:I4"/>
    <mergeCell ref="J3:K3"/>
    <mergeCell ref="L3:M3"/>
    <mergeCell ref="N3:O3"/>
  </mergeCells>
  <phoneticPr fontId="7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98EE1-E5F8-6F49-B69C-F94FBB568910}">
  <dimension ref="A1:K189"/>
  <sheetViews>
    <sheetView zoomScaleNormal="100" workbookViewId="0"/>
  </sheetViews>
  <sheetFormatPr baseColWidth="10" defaultColWidth="10.83203125" defaultRowHeight="16" x14ac:dyDescent="0.2"/>
  <cols>
    <col min="1" max="1" width="12.6640625" style="12" bestFit="1" customWidth="1"/>
    <col min="2" max="4" width="9.5" style="12" bestFit="1" customWidth="1"/>
    <col min="5" max="5" width="14.33203125" style="12" bestFit="1" customWidth="1"/>
    <col min="6" max="6" width="9.5" style="12" bestFit="1" customWidth="1"/>
    <col min="7" max="7" width="16.33203125" style="12" bestFit="1" customWidth="1"/>
    <col min="8" max="8" width="13.33203125" style="12" customWidth="1"/>
    <col min="9" max="9" width="27.83203125" style="12" bestFit="1" customWidth="1"/>
    <col min="10" max="10" width="9.1640625" style="12" bestFit="1" customWidth="1"/>
    <col min="11" max="11" width="21.33203125" style="12" customWidth="1"/>
    <col min="12" max="16384" width="10.83203125" style="12"/>
  </cols>
  <sheetData>
    <row r="1" spans="1:10" ht="17" thickBot="1" x14ac:dyDescent="0.25">
      <c r="A1" s="103" t="s">
        <v>24</v>
      </c>
      <c r="B1" s="19"/>
      <c r="C1" s="15"/>
      <c r="D1" s="15"/>
      <c r="E1" s="15"/>
      <c r="F1" s="15"/>
    </row>
    <row r="2" spans="1:10" ht="17" thickBot="1" x14ac:dyDescent="0.25">
      <c r="A2" s="101"/>
      <c r="B2" s="14" t="s">
        <v>2</v>
      </c>
      <c r="C2" s="16" t="s">
        <v>19</v>
      </c>
      <c r="D2" s="16" t="s">
        <v>6</v>
      </c>
      <c r="E2" s="16" t="s">
        <v>20</v>
      </c>
      <c r="F2" s="16" t="s">
        <v>9</v>
      </c>
      <c r="G2" s="16" t="s">
        <v>25</v>
      </c>
      <c r="I2" s="202" t="s">
        <v>26</v>
      </c>
      <c r="J2" s="204"/>
    </row>
    <row r="3" spans="1:10" ht="17" thickBot="1" x14ac:dyDescent="0.25">
      <c r="A3" s="59" t="s">
        <v>101</v>
      </c>
      <c r="B3" s="12">
        <v>31</v>
      </c>
      <c r="C3" s="12">
        <v>16</v>
      </c>
      <c r="D3" s="12">
        <v>62</v>
      </c>
      <c r="E3" s="12">
        <v>41</v>
      </c>
      <c r="F3" s="12">
        <v>16</v>
      </c>
      <c r="G3" s="12">
        <v>16</v>
      </c>
      <c r="I3" s="94"/>
      <c r="J3" s="92" t="s">
        <v>13</v>
      </c>
    </row>
    <row r="4" spans="1:10" x14ac:dyDescent="0.2">
      <c r="A4" s="59" t="s">
        <v>27</v>
      </c>
      <c r="B4" s="17">
        <v>4.2599999999999999E-5</v>
      </c>
      <c r="C4" s="17">
        <v>7.0549999999999994E-5</v>
      </c>
      <c r="D4" s="17">
        <v>4.64E-3</v>
      </c>
      <c r="E4" s="17">
        <v>1.48E-3</v>
      </c>
      <c r="F4" s="17">
        <v>4.235E-3</v>
      </c>
      <c r="G4" s="17">
        <v>3.725E-3</v>
      </c>
      <c r="I4" s="9" t="s">
        <v>21</v>
      </c>
      <c r="J4" s="62">
        <v>6.0299999999999999E-2</v>
      </c>
    </row>
    <row r="5" spans="1:10" ht="17" thickBot="1" x14ac:dyDescent="0.25">
      <c r="A5" s="100" t="s">
        <v>271</v>
      </c>
      <c r="B5" s="80">
        <f>B4/$B$4</f>
        <v>1</v>
      </c>
      <c r="C5" s="80">
        <f t="shared" ref="C5:G5" si="0">C4/$B$4</f>
        <v>1.6561032863849765</v>
      </c>
      <c r="D5" s="80">
        <f t="shared" si="0"/>
        <v>108.92018779342723</v>
      </c>
      <c r="E5" s="80">
        <f t="shared" si="0"/>
        <v>34.741784037558688</v>
      </c>
      <c r="F5" s="80">
        <f t="shared" si="0"/>
        <v>99.413145539906111</v>
      </c>
      <c r="G5" s="80">
        <f t="shared" si="0"/>
        <v>87.441314553990608</v>
      </c>
      <c r="I5" s="9" t="s">
        <v>14</v>
      </c>
      <c r="J5" s="102" t="s">
        <v>28</v>
      </c>
    </row>
    <row r="6" spans="1:10" x14ac:dyDescent="0.2">
      <c r="B6" s="7">
        <v>1.4999999999999999E-4</v>
      </c>
      <c r="C6" s="7">
        <v>5.6900000000000001E-5</v>
      </c>
      <c r="D6" s="7">
        <v>1.8599999999999998E-2</v>
      </c>
      <c r="E6" s="7">
        <v>6.9300000000000004E-4</v>
      </c>
      <c r="F6" s="7">
        <v>4.3200000000000001E-3</v>
      </c>
      <c r="G6" s="7">
        <v>2.3600000000000001E-3</v>
      </c>
      <c r="I6" s="9" t="s">
        <v>22</v>
      </c>
      <c r="J6" s="102" t="s">
        <v>28</v>
      </c>
    </row>
    <row r="7" spans="1:10" x14ac:dyDescent="0.2">
      <c r="B7" s="7">
        <v>2.2799999999999999E-5</v>
      </c>
      <c r="C7" s="7">
        <v>6.7199999999999994E-5</v>
      </c>
      <c r="D7" s="7">
        <v>2.23E-2</v>
      </c>
      <c r="E7" s="7">
        <v>2.0799999999999998E-3</v>
      </c>
      <c r="F7" s="7">
        <v>4.15E-3</v>
      </c>
      <c r="G7" s="7">
        <v>3.81E-3</v>
      </c>
      <c r="I7" s="9" t="s">
        <v>17</v>
      </c>
      <c r="J7" s="102" t="s">
        <v>28</v>
      </c>
    </row>
    <row r="8" spans="1:10" x14ac:dyDescent="0.2">
      <c r="B8" s="7">
        <v>5.63E-5</v>
      </c>
      <c r="C8" s="7">
        <v>9.9599999999999995E-5</v>
      </c>
      <c r="D8" s="7">
        <v>8.0699999999999996E-5</v>
      </c>
      <c r="E8" s="7">
        <v>5.6899999999999995E-4</v>
      </c>
      <c r="F8" s="7">
        <v>4.0800000000000003E-3</v>
      </c>
      <c r="G8" s="7">
        <v>2.1800000000000001E-3</v>
      </c>
      <c r="I8" s="9" t="s">
        <v>29</v>
      </c>
      <c r="J8" s="102" t="s">
        <v>28</v>
      </c>
    </row>
    <row r="9" spans="1:10" x14ac:dyDescent="0.2">
      <c r="B9" s="7">
        <v>9.2800000000000006E-5</v>
      </c>
      <c r="C9" s="7">
        <v>5.44E-4</v>
      </c>
      <c r="D9" s="7">
        <v>1.6000000000000001E-3</v>
      </c>
      <c r="E9" s="7">
        <v>1.32E-3</v>
      </c>
      <c r="F9" s="7">
        <v>2.1700000000000001E-2</v>
      </c>
      <c r="G9" s="7">
        <v>5.3499999999999997E-3</v>
      </c>
      <c r="I9" s="9" t="s">
        <v>30</v>
      </c>
      <c r="J9" s="102">
        <v>1E-4</v>
      </c>
    </row>
    <row r="10" spans="1:10" x14ac:dyDescent="0.2">
      <c r="B10" s="7">
        <v>3.8600000000000003E-5</v>
      </c>
      <c r="C10" s="7">
        <v>9.2800000000000001E-4</v>
      </c>
      <c r="D10" s="7">
        <v>1.26E-2</v>
      </c>
      <c r="E10" s="7">
        <v>3.1700000000000001E-3</v>
      </c>
      <c r="F10" s="7">
        <v>4.4999999999999997E-3</v>
      </c>
      <c r="G10" s="7">
        <v>2.2699999999999999E-3</v>
      </c>
      <c r="I10" s="11" t="s">
        <v>31</v>
      </c>
      <c r="J10" s="72">
        <v>0.25829999999999997</v>
      </c>
    </row>
    <row r="11" spans="1:10" x14ac:dyDescent="0.2">
      <c r="B11" s="7">
        <v>3.21E-4</v>
      </c>
      <c r="C11" s="7">
        <v>7.4800000000000002E-5</v>
      </c>
      <c r="D11" s="7">
        <v>2.0799999999999998E-3</v>
      </c>
      <c r="E11" s="7">
        <v>1.6199999999999999E-3</v>
      </c>
      <c r="F11" s="7">
        <v>2.31E-3</v>
      </c>
      <c r="G11" s="7">
        <v>3.2499999999999999E-3</v>
      </c>
    </row>
    <row r="12" spans="1:10" x14ac:dyDescent="0.2">
      <c r="B12" s="7">
        <v>1.8599999999999999E-4</v>
      </c>
      <c r="C12" s="7">
        <v>1.8899999999999999E-5</v>
      </c>
      <c r="D12" s="7">
        <v>4.0800000000000003E-3</v>
      </c>
      <c r="E12" s="7">
        <v>9.7999999999999997E-4</v>
      </c>
      <c r="F12" s="7">
        <v>3.1800000000000001E-3</v>
      </c>
      <c r="G12" s="7">
        <v>2.7499999999999998E-3</v>
      </c>
    </row>
    <row r="13" spans="1:10" x14ac:dyDescent="0.2">
      <c r="B13" s="7">
        <v>3.18E-5</v>
      </c>
      <c r="C13" s="7">
        <v>7.4499999999999995E-5</v>
      </c>
      <c r="D13" s="7">
        <v>2.7E-2</v>
      </c>
      <c r="E13" s="7">
        <v>6.8800000000000003E-4</v>
      </c>
      <c r="F13" s="7">
        <v>4.0099999999999997E-3</v>
      </c>
      <c r="G13" s="7">
        <v>4.4999999999999997E-3</v>
      </c>
    </row>
    <row r="14" spans="1:10" x14ac:dyDescent="0.2">
      <c r="B14" s="7">
        <v>4.0399999999999999E-5</v>
      </c>
      <c r="C14" s="7">
        <v>2.9300000000000001E-5</v>
      </c>
      <c r="D14" s="7">
        <v>2.16E-3</v>
      </c>
      <c r="E14" s="7">
        <v>1.48E-3</v>
      </c>
      <c r="F14" s="7">
        <v>2.9399999999999999E-3</v>
      </c>
      <c r="G14" s="7">
        <v>4.5300000000000002E-3</v>
      </c>
    </row>
    <row r="15" spans="1:10" x14ac:dyDescent="0.2">
      <c r="B15" s="7">
        <v>3.5500000000000002E-5</v>
      </c>
      <c r="C15" s="7">
        <v>7.7100000000000004E-5</v>
      </c>
      <c r="D15" s="7">
        <v>2.0199999999999999E-2</v>
      </c>
      <c r="E15" s="7">
        <v>8.4699999999999999E-4</v>
      </c>
      <c r="F15" s="7">
        <v>3.0000000000000001E-3</v>
      </c>
      <c r="G15" s="7">
        <v>3.9399999999999999E-3</v>
      </c>
      <c r="I15" s="5"/>
    </row>
    <row r="16" spans="1:10" x14ac:dyDescent="0.2">
      <c r="B16" s="7">
        <v>5.2299999999999997E-5</v>
      </c>
      <c r="C16" s="7">
        <v>6.86E-5</v>
      </c>
      <c r="D16" s="7">
        <v>9.4399999999999996E-4</v>
      </c>
      <c r="E16" s="7">
        <v>2.15E-3</v>
      </c>
      <c r="F16" s="7">
        <v>8.5299999999999994E-3</v>
      </c>
      <c r="G16" s="7">
        <v>1.4200000000000001E-2</v>
      </c>
    </row>
    <row r="17" spans="1:11" x14ac:dyDescent="0.2">
      <c r="B17" s="7">
        <v>3.5299999999999997E-5</v>
      </c>
      <c r="C17" s="7">
        <v>1.39E-3</v>
      </c>
      <c r="D17" s="7">
        <v>4.1200000000000004E-3</v>
      </c>
      <c r="E17" s="7">
        <v>1.1000000000000001E-3</v>
      </c>
      <c r="F17" s="7">
        <v>2.35E-2</v>
      </c>
      <c r="G17" s="7">
        <v>3.29E-3</v>
      </c>
      <c r="I17" s="5"/>
      <c r="K17" s="5"/>
    </row>
    <row r="18" spans="1:11" x14ac:dyDescent="0.2">
      <c r="A18" s="59"/>
      <c r="B18" s="7">
        <v>4.2700000000000001E-5</v>
      </c>
      <c r="C18" s="7">
        <v>7.25E-5</v>
      </c>
      <c r="D18" s="7">
        <v>1.32E-2</v>
      </c>
      <c r="E18" s="7">
        <v>5.1399999999999996E-3</v>
      </c>
      <c r="F18" s="7">
        <v>6.0699999999999999E-3</v>
      </c>
      <c r="G18" s="7">
        <v>2.4E-2</v>
      </c>
      <c r="I18" s="5"/>
    </row>
    <row r="19" spans="1:11" x14ac:dyDescent="0.2">
      <c r="B19" s="7">
        <v>4.2599999999999999E-5</v>
      </c>
      <c r="C19" s="7">
        <v>5.5300000000000002E-5</v>
      </c>
      <c r="D19" s="7">
        <v>1.32E-2</v>
      </c>
      <c r="E19" s="7">
        <v>6.5200000000000002E-4</v>
      </c>
      <c r="F19" s="7">
        <v>3.3400000000000001E-3</v>
      </c>
      <c r="G19" s="7">
        <v>6.0200000000000002E-3</v>
      </c>
      <c r="I19" s="5"/>
    </row>
    <row r="20" spans="1:11" x14ac:dyDescent="0.2">
      <c r="B20" s="7">
        <v>3.57E-5</v>
      </c>
      <c r="C20" s="7">
        <v>4.2899999999999999E-5</v>
      </c>
      <c r="D20" s="7">
        <v>4.1200000000000004E-3</v>
      </c>
      <c r="E20" s="7">
        <v>8.2100000000000003E-3</v>
      </c>
      <c r="F20" s="7">
        <v>1.0699999999999999E-2</v>
      </c>
      <c r="G20" s="7">
        <v>3.64E-3</v>
      </c>
    </row>
    <row r="21" spans="1:11" x14ac:dyDescent="0.2">
      <c r="B21" s="7">
        <v>1.22E-5</v>
      </c>
      <c r="C21" s="7">
        <v>4.8999999999999998E-5</v>
      </c>
      <c r="D21" s="7">
        <v>1.15E-2</v>
      </c>
      <c r="E21" s="7">
        <v>3.5599999999999998E-3</v>
      </c>
      <c r="F21" s="7">
        <v>4.8799999999999998E-3</v>
      </c>
      <c r="G21" s="7">
        <v>2.82E-3</v>
      </c>
    </row>
    <row r="22" spans="1:11" x14ac:dyDescent="0.2">
      <c r="B22" s="7">
        <v>2.8900000000000001E-5</v>
      </c>
      <c r="C22" s="17"/>
      <c r="D22" s="7">
        <v>4.4999999999999997E-3</v>
      </c>
      <c r="E22" s="7">
        <v>6.5199999999999998E-3</v>
      </c>
      <c r="F22" s="17"/>
      <c r="G22" s="17"/>
    </row>
    <row r="23" spans="1:11" x14ac:dyDescent="0.2">
      <c r="B23" s="7">
        <v>2.8399999999999999E-5</v>
      </c>
      <c r="C23" s="17"/>
      <c r="D23" s="7">
        <v>2.23E-2</v>
      </c>
      <c r="E23" s="7">
        <v>4.2700000000000004E-3</v>
      </c>
      <c r="F23" s="17"/>
      <c r="G23" s="17"/>
    </row>
    <row r="24" spans="1:11" x14ac:dyDescent="0.2">
      <c r="B24" s="7">
        <v>1.84E-4</v>
      </c>
      <c r="C24" s="17"/>
      <c r="D24" s="7">
        <v>4.0800000000000003E-2</v>
      </c>
      <c r="E24" s="7">
        <v>3.4900000000000003E-4</v>
      </c>
      <c r="F24" s="17"/>
      <c r="G24" s="17"/>
    </row>
    <row r="25" spans="1:11" x14ac:dyDescent="0.2">
      <c r="B25" s="7">
        <v>8.7899999999999995E-5</v>
      </c>
      <c r="C25" s="17"/>
      <c r="D25" s="7">
        <v>1.2099999999999999E-3</v>
      </c>
      <c r="E25" s="7">
        <v>1.42E-3</v>
      </c>
      <c r="F25" s="17"/>
      <c r="G25" s="17"/>
    </row>
    <row r="26" spans="1:11" x14ac:dyDescent="0.2">
      <c r="B26" s="7">
        <v>2.8099999999999999E-5</v>
      </c>
      <c r="C26" s="17"/>
      <c r="D26" s="7">
        <v>3.6700000000000001E-3</v>
      </c>
      <c r="E26" s="7">
        <v>1.16E-3</v>
      </c>
      <c r="F26" s="17"/>
      <c r="G26" s="17"/>
    </row>
    <row r="27" spans="1:11" x14ac:dyDescent="0.2">
      <c r="B27" s="7">
        <v>7.5500000000000006E-5</v>
      </c>
      <c r="C27" s="17"/>
      <c r="D27" s="7">
        <v>3.2300000000000002E-2</v>
      </c>
      <c r="E27" s="7">
        <v>2.5600000000000002E-3</v>
      </c>
      <c r="F27" s="17"/>
      <c r="G27" s="17"/>
    </row>
    <row r="28" spans="1:11" x14ac:dyDescent="0.2">
      <c r="B28" s="7">
        <v>3.0499999999999999E-5</v>
      </c>
      <c r="C28" s="17"/>
      <c r="D28" s="7">
        <v>1.04E-2</v>
      </c>
      <c r="E28" s="7">
        <v>1.1000000000000001E-3</v>
      </c>
      <c r="F28" s="17"/>
      <c r="G28" s="17"/>
    </row>
    <row r="29" spans="1:11" x14ac:dyDescent="0.2">
      <c r="B29" s="7">
        <v>5.3399999999999997E-5</v>
      </c>
      <c r="C29" s="17"/>
      <c r="D29" s="7">
        <v>1.0999999999999999E-2</v>
      </c>
      <c r="E29" s="7">
        <v>4.9100000000000003E-3</v>
      </c>
      <c r="F29" s="17"/>
      <c r="G29" s="17"/>
    </row>
    <row r="30" spans="1:11" x14ac:dyDescent="0.2">
      <c r="B30" s="7">
        <v>5.8600000000000001E-5</v>
      </c>
      <c r="C30" s="17"/>
      <c r="D30" s="7">
        <v>1.6199999999999999E-3</v>
      </c>
      <c r="E30" s="7">
        <v>1.2800000000000001E-2</v>
      </c>
      <c r="F30" s="17"/>
      <c r="G30" s="17"/>
    </row>
    <row r="31" spans="1:11" x14ac:dyDescent="0.2">
      <c r="B31" s="7">
        <v>1.3300000000000001E-4</v>
      </c>
      <c r="C31" s="17"/>
      <c r="D31" s="7">
        <v>4.0699999999999998E-3</v>
      </c>
      <c r="E31" s="7">
        <v>1.58E-3</v>
      </c>
      <c r="F31" s="17"/>
      <c r="G31" s="17"/>
    </row>
    <row r="32" spans="1:11" x14ac:dyDescent="0.2">
      <c r="B32" s="7">
        <v>3.3100000000000002E-4</v>
      </c>
      <c r="C32" s="17"/>
      <c r="D32" s="7">
        <v>1E-3</v>
      </c>
      <c r="E32" s="7">
        <v>1.1299999999999999E-3</v>
      </c>
      <c r="F32" s="17"/>
      <c r="G32" s="17"/>
    </row>
    <row r="33" spans="2:7" x14ac:dyDescent="0.2">
      <c r="B33" s="7">
        <v>2.9799999999999999E-5</v>
      </c>
      <c r="C33" s="17"/>
      <c r="D33" s="7">
        <v>6.4000000000000005E-4</v>
      </c>
      <c r="E33" s="7">
        <v>1.39E-3</v>
      </c>
      <c r="F33" s="17"/>
      <c r="G33" s="17"/>
    </row>
    <row r="34" spans="2:7" x14ac:dyDescent="0.2">
      <c r="B34" s="7">
        <v>2.5000000000000001E-5</v>
      </c>
      <c r="C34" s="17"/>
      <c r="D34" s="7">
        <v>3.0200000000000001E-3</v>
      </c>
      <c r="E34" s="7">
        <v>1.9599999999999999E-2</v>
      </c>
      <c r="F34" s="17"/>
      <c r="G34" s="17"/>
    </row>
    <row r="35" spans="2:7" x14ac:dyDescent="0.2">
      <c r="B35" s="7">
        <v>2.7800000000000001E-5</v>
      </c>
      <c r="C35" s="17"/>
      <c r="D35" s="7">
        <v>1.2999999999999999E-2</v>
      </c>
      <c r="E35" s="7">
        <v>1.7600000000000001E-3</v>
      </c>
      <c r="F35" s="17"/>
      <c r="G35" s="17"/>
    </row>
    <row r="36" spans="2:7" x14ac:dyDescent="0.2">
      <c r="B36" s="7">
        <v>6.6799999999999997E-5</v>
      </c>
      <c r="C36" s="17"/>
      <c r="D36" s="7">
        <v>2.66E-3</v>
      </c>
      <c r="E36" s="7">
        <v>8.2100000000000003E-3</v>
      </c>
      <c r="F36" s="17"/>
      <c r="G36" s="17"/>
    </row>
    <row r="37" spans="2:7" x14ac:dyDescent="0.2">
      <c r="B37" s="17"/>
      <c r="C37" s="17"/>
      <c r="D37" s="7">
        <v>2.52E-2</v>
      </c>
      <c r="E37" s="7">
        <v>8.8400000000000002E-4</v>
      </c>
      <c r="F37" s="17"/>
      <c r="G37" s="17"/>
    </row>
    <row r="38" spans="2:7" x14ac:dyDescent="0.2">
      <c r="B38" s="17"/>
      <c r="C38" s="17"/>
      <c r="D38" s="7">
        <v>1.15E-2</v>
      </c>
      <c r="E38" s="7">
        <v>6.8300000000000001E-4</v>
      </c>
      <c r="F38" s="17"/>
      <c r="G38" s="17"/>
    </row>
    <row r="39" spans="2:7" x14ac:dyDescent="0.2">
      <c r="B39" s="17"/>
      <c r="C39" s="17"/>
      <c r="D39" s="7">
        <v>1.08E-3</v>
      </c>
      <c r="E39" s="7">
        <v>9.9500000000000005E-3</v>
      </c>
      <c r="F39" s="17"/>
      <c r="G39" s="17"/>
    </row>
    <row r="40" spans="2:7" x14ac:dyDescent="0.2">
      <c r="B40" s="17"/>
      <c r="C40" s="17"/>
      <c r="D40" s="7">
        <v>2.35E-2</v>
      </c>
      <c r="E40" s="7">
        <v>4.4200000000000003E-3</v>
      </c>
      <c r="F40" s="17"/>
      <c r="G40" s="17"/>
    </row>
    <row r="41" spans="2:7" x14ac:dyDescent="0.2">
      <c r="B41" s="17"/>
      <c r="C41" s="17"/>
      <c r="D41" s="7">
        <v>6.7099999999999998E-3</v>
      </c>
      <c r="E41" s="7">
        <v>1.15E-3</v>
      </c>
      <c r="F41" s="17"/>
      <c r="G41" s="17"/>
    </row>
    <row r="42" spans="2:7" x14ac:dyDescent="0.2">
      <c r="B42" s="17"/>
      <c r="C42" s="17"/>
      <c r="D42" s="7">
        <v>3.0500000000000002E-3</v>
      </c>
      <c r="E42" s="7">
        <v>1.07E-3</v>
      </c>
      <c r="F42" s="17"/>
      <c r="G42" s="17"/>
    </row>
    <row r="43" spans="2:7" x14ac:dyDescent="0.2">
      <c r="B43" s="17"/>
      <c r="C43" s="17"/>
      <c r="D43" s="7">
        <v>6.59E-2</v>
      </c>
      <c r="E43" s="7">
        <v>8.5899999999999995E-4</v>
      </c>
      <c r="F43" s="17"/>
      <c r="G43" s="17"/>
    </row>
    <row r="44" spans="2:7" x14ac:dyDescent="0.2">
      <c r="B44" s="17"/>
      <c r="C44" s="17"/>
      <c r="D44" s="7">
        <v>2.3400000000000001E-2</v>
      </c>
      <c r="E44" s="7">
        <v>9.3399999999999993E-3</v>
      </c>
      <c r="F44" s="17"/>
      <c r="G44" s="17"/>
    </row>
    <row r="45" spans="2:7" x14ac:dyDescent="0.2">
      <c r="B45" s="17"/>
      <c r="C45" s="17"/>
      <c r="D45" s="7">
        <v>1.9100000000000001E-4</v>
      </c>
      <c r="E45" s="7">
        <v>5.7700000000000004E-4</v>
      </c>
      <c r="F45" s="17"/>
      <c r="G45" s="17"/>
    </row>
    <row r="46" spans="2:7" x14ac:dyDescent="0.2">
      <c r="B46" s="17"/>
      <c r="C46" s="17"/>
      <c r="D46" s="7">
        <v>3.16E-3</v>
      </c>
      <c r="E46" s="7">
        <v>5.5300000000000002E-3</v>
      </c>
      <c r="F46" s="17"/>
      <c r="G46" s="17"/>
    </row>
    <row r="47" spans="2:7" x14ac:dyDescent="0.2">
      <c r="B47" s="17"/>
      <c r="C47" s="17"/>
      <c r="D47" s="7">
        <v>6.4400000000000004E-4</v>
      </c>
      <c r="E47" s="7"/>
      <c r="F47" s="17"/>
      <c r="G47" s="17"/>
    </row>
    <row r="48" spans="2:7" x14ac:dyDescent="0.2">
      <c r="B48" s="17"/>
      <c r="C48" s="17"/>
      <c r="D48" s="7">
        <v>1.42E-3</v>
      </c>
      <c r="E48" s="7"/>
      <c r="F48" s="17"/>
      <c r="G48" s="17"/>
    </row>
    <row r="49" spans="2:7" x14ac:dyDescent="0.2">
      <c r="B49" s="17"/>
      <c r="C49" s="17"/>
      <c r="D49" s="7">
        <v>3.8400000000000001E-3</v>
      </c>
      <c r="E49" s="7"/>
      <c r="F49" s="17"/>
      <c r="G49" s="17"/>
    </row>
    <row r="50" spans="2:7" x14ac:dyDescent="0.2">
      <c r="B50" s="17"/>
      <c r="C50" s="17"/>
      <c r="D50" s="7">
        <v>6.0800000000000003E-4</v>
      </c>
      <c r="E50" s="7"/>
      <c r="F50" s="17"/>
      <c r="G50" s="17"/>
    </row>
    <row r="51" spans="2:7" x14ac:dyDescent="0.2">
      <c r="B51" s="17"/>
      <c r="C51" s="17"/>
      <c r="D51" s="7">
        <v>9.01E-4</v>
      </c>
      <c r="E51" s="7"/>
      <c r="F51" s="17"/>
      <c r="G51" s="17"/>
    </row>
    <row r="52" spans="2:7" x14ac:dyDescent="0.2">
      <c r="B52" s="17"/>
      <c r="C52" s="17"/>
      <c r="D52" s="7">
        <v>7.7000000000000002E-3</v>
      </c>
      <c r="E52" s="7"/>
      <c r="F52" s="17"/>
      <c r="G52" s="17"/>
    </row>
    <row r="53" spans="2:7" x14ac:dyDescent="0.2">
      <c r="B53" s="17"/>
      <c r="C53" s="17"/>
      <c r="D53" s="7">
        <v>1.2800000000000001E-2</v>
      </c>
      <c r="E53" s="7"/>
      <c r="F53" s="17"/>
      <c r="G53" s="17"/>
    </row>
    <row r="54" spans="2:7" x14ac:dyDescent="0.2">
      <c r="B54" s="17"/>
      <c r="C54" s="17"/>
      <c r="D54" s="7">
        <v>6.2599999999999999E-3</v>
      </c>
      <c r="E54" s="7"/>
      <c r="F54" s="17"/>
      <c r="G54" s="17"/>
    </row>
    <row r="55" spans="2:7" x14ac:dyDescent="0.2">
      <c r="B55" s="17"/>
      <c r="C55" s="17"/>
      <c r="D55" s="7">
        <v>3.65E-3</v>
      </c>
      <c r="E55" s="7"/>
      <c r="F55" s="17"/>
      <c r="G55" s="17"/>
    </row>
    <row r="56" spans="2:7" x14ac:dyDescent="0.2">
      <c r="B56" s="17"/>
      <c r="C56" s="17"/>
      <c r="D56" s="7">
        <v>1.6299999999999999E-2</v>
      </c>
      <c r="E56" s="7"/>
      <c r="F56" s="17"/>
      <c r="G56" s="17"/>
    </row>
    <row r="57" spans="2:7" x14ac:dyDescent="0.2">
      <c r="B57" s="17"/>
      <c r="C57" s="17"/>
      <c r="D57" s="7">
        <v>2.1299999999999999E-3</v>
      </c>
      <c r="E57" s="7"/>
      <c r="F57" s="17"/>
      <c r="G57" s="17"/>
    </row>
    <row r="58" spans="2:7" x14ac:dyDescent="0.2">
      <c r="B58" s="17"/>
      <c r="C58" s="17"/>
      <c r="D58" s="7">
        <v>1.26E-2</v>
      </c>
      <c r="E58" s="7"/>
      <c r="F58" s="17"/>
      <c r="G58" s="17"/>
    </row>
    <row r="59" spans="2:7" x14ac:dyDescent="0.2">
      <c r="B59" s="17"/>
      <c r="C59" s="17"/>
      <c r="D59" s="7">
        <v>1.17E-2</v>
      </c>
      <c r="E59" s="7"/>
      <c r="F59" s="17"/>
      <c r="G59" s="17"/>
    </row>
    <row r="60" spans="2:7" x14ac:dyDescent="0.2">
      <c r="B60" s="17"/>
      <c r="C60" s="17"/>
      <c r="D60" s="7">
        <v>1.52E-2</v>
      </c>
      <c r="E60" s="7"/>
      <c r="F60" s="17"/>
      <c r="G60" s="17"/>
    </row>
    <row r="61" spans="2:7" x14ac:dyDescent="0.2">
      <c r="B61" s="17"/>
      <c r="C61" s="17"/>
      <c r="D61" s="7">
        <v>1.1299999999999999E-3</v>
      </c>
      <c r="E61" s="7"/>
      <c r="F61" s="17"/>
      <c r="G61" s="17"/>
    </row>
    <row r="62" spans="2:7" x14ac:dyDescent="0.2">
      <c r="B62" s="17"/>
      <c r="C62" s="17"/>
      <c r="D62" s="7">
        <v>1.9099999999999999E-2</v>
      </c>
      <c r="E62" s="7"/>
      <c r="F62" s="17"/>
      <c r="G62" s="17"/>
    </row>
    <row r="63" spans="2:7" x14ac:dyDescent="0.2">
      <c r="B63" s="17"/>
      <c r="C63" s="17"/>
      <c r="D63" s="7">
        <v>2E-3</v>
      </c>
      <c r="E63" s="7"/>
      <c r="F63" s="17"/>
      <c r="G63" s="17"/>
    </row>
    <row r="64" spans="2:7" x14ac:dyDescent="0.2">
      <c r="B64" s="17"/>
      <c r="C64" s="17"/>
      <c r="D64" s="7">
        <v>2.9199999999999999E-3</v>
      </c>
      <c r="E64" s="7"/>
      <c r="F64" s="17"/>
      <c r="G64" s="17"/>
    </row>
    <row r="65" spans="2:7" x14ac:dyDescent="0.2">
      <c r="B65" s="17"/>
      <c r="C65" s="17"/>
      <c r="D65" s="7">
        <v>8.6999999999999994E-3</v>
      </c>
      <c r="E65" s="7"/>
      <c r="F65" s="17"/>
      <c r="G65" s="17"/>
    </row>
    <row r="66" spans="2:7" x14ac:dyDescent="0.2">
      <c r="B66" s="17"/>
      <c r="C66" s="17"/>
      <c r="D66" s="7">
        <v>4.7800000000000004E-3</v>
      </c>
      <c r="E66" s="7"/>
      <c r="F66" s="17"/>
      <c r="G66" s="17"/>
    </row>
    <row r="67" spans="2:7" x14ac:dyDescent="0.2">
      <c r="B67" s="17"/>
      <c r="C67" s="17"/>
      <c r="D67" s="7">
        <v>1.09E-2</v>
      </c>
      <c r="E67" s="7"/>
      <c r="F67" s="17"/>
      <c r="G67" s="17"/>
    </row>
    <row r="68" spans="2:7" x14ac:dyDescent="0.2">
      <c r="B68" s="17"/>
      <c r="C68" s="17"/>
      <c r="D68" s="17"/>
      <c r="E68" s="7"/>
      <c r="F68" s="17"/>
      <c r="G68" s="17"/>
    </row>
    <row r="69" spans="2:7" x14ac:dyDescent="0.2">
      <c r="E69" s="6"/>
    </row>
    <row r="70" spans="2:7" x14ac:dyDescent="0.2">
      <c r="E70" s="6"/>
    </row>
    <row r="71" spans="2:7" x14ac:dyDescent="0.2">
      <c r="E71" s="6"/>
    </row>
    <row r="72" spans="2:7" x14ac:dyDescent="0.2">
      <c r="E72" s="6"/>
    </row>
    <row r="73" spans="2:7" x14ac:dyDescent="0.2">
      <c r="E73" s="6"/>
    </row>
    <row r="74" spans="2:7" x14ac:dyDescent="0.2">
      <c r="E74" s="6"/>
    </row>
    <row r="75" spans="2:7" x14ac:dyDescent="0.2">
      <c r="E75" s="6"/>
    </row>
    <row r="76" spans="2:7" x14ac:dyDescent="0.2">
      <c r="E76" s="6"/>
    </row>
    <row r="77" spans="2:7" x14ac:dyDescent="0.2">
      <c r="E77" s="6"/>
    </row>
    <row r="78" spans="2:7" x14ac:dyDescent="0.2">
      <c r="E78" s="6"/>
    </row>
    <row r="79" spans="2:7" x14ac:dyDescent="0.2">
      <c r="D79" s="6"/>
    </row>
    <row r="80" spans="2:7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  <row r="119" spans="4:4" x14ac:dyDescent="0.2">
      <c r="D119" s="6"/>
    </row>
    <row r="120" spans="4:4" x14ac:dyDescent="0.2">
      <c r="D120" s="6"/>
    </row>
    <row r="121" spans="4:4" x14ac:dyDescent="0.2">
      <c r="D121" s="6"/>
    </row>
    <row r="122" spans="4:4" x14ac:dyDescent="0.2">
      <c r="D122" s="6"/>
    </row>
    <row r="123" spans="4:4" x14ac:dyDescent="0.2">
      <c r="D123" s="6"/>
    </row>
    <row r="124" spans="4:4" x14ac:dyDescent="0.2">
      <c r="D124" s="6"/>
    </row>
    <row r="125" spans="4:4" x14ac:dyDescent="0.2">
      <c r="D125" s="6"/>
    </row>
    <row r="126" spans="4:4" x14ac:dyDescent="0.2">
      <c r="D126" s="6"/>
    </row>
    <row r="127" spans="4:4" x14ac:dyDescent="0.2">
      <c r="D127" s="6"/>
    </row>
    <row r="128" spans="4:4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  <row r="136" spans="4:4" x14ac:dyDescent="0.2">
      <c r="D136" s="6"/>
    </row>
    <row r="137" spans="4:4" x14ac:dyDescent="0.2">
      <c r="D137" s="6"/>
    </row>
    <row r="138" spans="4:4" x14ac:dyDescent="0.2">
      <c r="D138" s="6"/>
    </row>
    <row r="139" spans="4:4" x14ac:dyDescent="0.2">
      <c r="D139" s="6"/>
    </row>
    <row r="140" spans="4:4" x14ac:dyDescent="0.2">
      <c r="D140" s="6"/>
    </row>
    <row r="141" spans="4:4" x14ac:dyDescent="0.2">
      <c r="D141" s="6"/>
    </row>
    <row r="142" spans="4:4" x14ac:dyDescent="0.2">
      <c r="D142" s="6"/>
    </row>
    <row r="143" spans="4:4" x14ac:dyDescent="0.2">
      <c r="D143" s="6"/>
    </row>
    <row r="144" spans="4:4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</sheetData>
  <mergeCells count="1">
    <mergeCell ref="I2:J2"/>
  </mergeCells>
  <phoneticPr fontId="7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0ECC-BA6A-7D4F-BA0B-005E7F210682}">
  <dimension ref="A1:M121"/>
  <sheetViews>
    <sheetView zoomScaleNormal="100" workbookViewId="0"/>
  </sheetViews>
  <sheetFormatPr baseColWidth="10" defaultColWidth="11" defaultRowHeight="16" x14ac:dyDescent="0.2"/>
  <cols>
    <col min="1" max="1" width="26" style="1" bestFit="1" customWidth="1"/>
    <col min="2" max="2" width="10.33203125" style="1" bestFit="1" customWidth="1"/>
    <col min="3" max="3" width="11.1640625" style="1" bestFit="1" customWidth="1"/>
    <col min="4" max="4" width="10.33203125" style="1" bestFit="1" customWidth="1"/>
    <col min="5" max="5" width="11.1640625" style="1" bestFit="1" customWidth="1"/>
    <col min="6" max="6" width="10.33203125" style="1" bestFit="1" customWidth="1"/>
    <col min="7" max="7" width="11.1640625" style="1" bestFit="1" customWidth="1"/>
    <col min="8" max="8" width="10.83203125" style="1" customWidth="1"/>
    <col min="9" max="16384" width="11" style="1"/>
  </cols>
  <sheetData>
    <row r="1" spans="1:7" x14ac:dyDescent="0.2">
      <c r="A1" s="3" t="s">
        <v>220</v>
      </c>
    </row>
    <row r="2" spans="1:7" x14ac:dyDescent="0.2">
      <c r="A2" s="196" t="s">
        <v>0</v>
      </c>
      <c r="B2" s="196"/>
      <c r="C2" s="196"/>
      <c r="D2" s="196"/>
      <c r="E2" s="196"/>
      <c r="F2" s="196"/>
      <c r="G2" s="196"/>
    </row>
    <row r="3" spans="1:7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</row>
    <row r="4" spans="1:7" x14ac:dyDescent="0.2">
      <c r="A4" s="198"/>
      <c r="B4" s="96" t="s">
        <v>228</v>
      </c>
      <c r="C4" s="167" t="s">
        <v>4</v>
      </c>
      <c r="D4" s="96" t="s">
        <v>228</v>
      </c>
      <c r="E4" s="167" t="s">
        <v>4</v>
      </c>
      <c r="F4" s="96" t="s">
        <v>228</v>
      </c>
      <c r="G4" s="167" t="s">
        <v>4</v>
      </c>
    </row>
    <row r="5" spans="1:7" x14ac:dyDescent="0.2">
      <c r="A5" s="46" t="s">
        <v>313</v>
      </c>
      <c r="B5" s="67">
        <v>0.999</v>
      </c>
      <c r="C5" s="54">
        <v>0.999</v>
      </c>
      <c r="D5" s="54">
        <v>1</v>
      </c>
      <c r="E5" s="54">
        <v>1</v>
      </c>
      <c r="F5" s="54">
        <v>1</v>
      </c>
      <c r="G5" s="54">
        <v>1</v>
      </c>
    </row>
    <row r="6" spans="1:7" x14ac:dyDescent="0.2">
      <c r="A6" s="36" t="s">
        <v>314</v>
      </c>
      <c r="B6" s="110">
        <v>-3.3980000000000001</v>
      </c>
      <c r="C6" s="110">
        <v>-3.3980000000000001</v>
      </c>
      <c r="D6" s="166">
        <v>-3.4159999999999999</v>
      </c>
      <c r="E6" s="166">
        <v>-3.4159999999999999</v>
      </c>
      <c r="F6" s="166">
        <v>-3.4569999999999999</v>
      </c>
      <c r="G6" s="166">
        <v>-3.4569999999999999</v>
      </c>
    </row>
    <row r="7" spans="1:7" x14ac:dyDescent="0.2">
      <c r="A7" s="36" t="s">
        <v>301</v>
      </c>
      <c r="B7" s="169">
        <v>27.676766014099123</v>
      </c>
      <c r="C7" s="169">
        <v>27.676766014099123</v>
      </c>
      <c r="D7" s="52">
        <v>27.700024795532226</v>
      </c>
      <c r="E7" s="52">
        <v>27.700024795532226</v>
      </c>
      <c r="F7" s="52">
        <v>27.388025093078614</v>
      </c>
      <c r="G7" s="52">
        <v>27.388025093078614</v>
      </c>
    </row>
    <row r="8" spans="1:7" x14ac:dyDescent="0.2">
      <c r="A8" s="37" t="s">
        <v>300</v>
      </c>
      <c r="B8" s="170">
        <f t="shared" ref="B8:G8" si="0">10^(-1/B6)-1</f>
        <v>0.96920422669435036</v>
      </c>
      <c r="C8" s="171">
        <f t="shared" si="0"/>
        <v>0.96920422669435036</v>
      </c>
      <c r="D8" s="170">
        <f t="shared" si="0"/>
        <v>0.9621854311612521</v>
      </c>
      <c r="E8" s="170">
        <f t="shared" si="0"/>
        <v>0.9621854311612521</v>
      </c>
      <c r="F8" s="170">
        <f t="shared" si="0"/>
        <v>0.94656159919276939</v>
      </c>
      <c r="G8" s="171">
        <f t="shared" si="0"/>
        <v>0.94656159919276939</v>
      </c>
    </row>
    <row r="9" spans="1:7" x14ac:dyDescent="0.2">
      <c r="A9" s="50" t="s">
        <v>5</v>
      </c>
      <c r="B9" s="52">
        <f t="shared" ref="B9:G9" si="1">B14/B11/1.44</f>
        <v>0.13623436238251324</v>
      </c>
      <c r="C9" s="52">
        <f t="shared" si="1"/>
        <v>7.4591648089208243E-3</v>
      </c>
      <c r="D9" s="83">
        <f t="shared" si="1"/>
        <v>0.19575253079876229</v>
      </c>
      <c r="E9" s="52">
        <f t="shared" si="1"/>
        <v>4.6249085916101607E-3</v>
      </c>
      <c r="F9" s="52">
        <f t="shared" si="1"/>
        <v>0.11586481962158492</v>
      </c>
      <c r="G9" s="52">
        <f t="shared" si="1"/>
        <v>4.7670422773470385E-3</v>
      </c>
    </row>
    <row r="10" spans="1:7" x14ac:dyDescent="0.2">
      <c r="A10" s="66" t="s">
        <v>302</v>
      </c>
      <c r="B10" s="88">
        <v>21.991969630469455</v>
      </c>
      <c r="C10" s="74">
        <v>21.991969630469455</v>
      </c>
      <c r="D10" s="74">
        <v>21.89466792417025</v>
      </c>
      <c r="E10" s="74">
        <v>21.89466792417025</v>
      </c>
      <c r="F10" s="74">
        <v>21.532253669372622</v>
      </c>
      <c r="G10" s="74">
        <v>21.532253669372622</v>
      </c>
    </row>
    <row r="11" spans="1:7" x14ac:dyDescent="0.2">
      <c r="A11" s="165" t="s">
        <v>209</v>
      </c>
      <c r="B11" s="169">
        <v>47.095893859863281</v>
      </c>
      <c r="C11" s="52">
        <v>47.095893859863281</v>
      </c>
      <c r="D11" s="52">
        <v>50.056495666503906</v>
      </c>
      <c r="E11" s="52">
        <v>50.056495666503906</v>
      </c>
      <c r="F11" s="52">
        <v>49.418342590332031</v>
      </c>
      <c r="G11" s="52">
        <v>49.418342590332031</v>
      </c>
    </row>
    <row r="12" spans="1:7" x14ac:dyDescent="0.2">
      <c r="A12" s="165" t="s">
        <v>304</v>
      </c>
      <c r="B12" s="169">
        <v>0.61779320240020752</v>
      </c>
      <c r="C12" s="52">
        <v>0.61779320240020752</v>
      </c>
      <c r="D12" s="52">
        <v>2.8835968971252441</v>
      </c>
      <c r="E12" s="52">
        <v>2.8835968971252441</v>
      </c>
      <c r="F12" s="52">
        <v>4.8908228874206543</v>
      </c>
      <c r="G12" s="52">
        <v>4.8908228874206543</v>
      </c>
    </row>
    <row r="13" spans="1:7" x14ac:dyDescent="0.2">
      <c r="A13" s="168" t="s">
        <v>303</v>
      </c>
      <c r="B13" s="184">
        <v>24.395547799902879</v>
      </c>
      <c r="C13" s="75">
        <v>28.682452572816697</v>
      </c>
      <c r="D13" s="75">
        <v>23.773229222067524</v>
      </c>
      <c r="E13" s="75">
        <v>29.329709278460129</v>
      </c>
      <c r="F13" s="75">
        <v>24.220713888057062</v>
      </c>
      <c r="G13" s="75">
        <v>29.011087728890391</v>
      </c>
    </row>
    <row r="14" spans="1:7" x14ac:dyDescent="0.2">
      <c r="A14" s="165" t="s">
        <v>315</v>
      </c>
      <c r="B14" s="169">
        <v>9.2391538619995117</v>
      </c>
      <c r="C14" s="52">
        <v>0.50586628913879395</v>
      </c>
      <c r="D14" s="52">
        <v>14.110107421875</v>
      </c>
      <c r="E14" s="52">
        <v>0.3333696722984314</v>
      </c>
      <c r="F14" s="52">
        <v>8.2452201843261719</v>
      </c>
      <c r="G14" s="52">
        <v>0.33923423290252686</v>
      </c>
    </row>
    <row r="15" spans="1:7" x14ac:dyDescent="0.2">
      <c r="A15" s="47" t="s">
        <v>293</v>
      </c>
      <c r="B15" s="89">
        <v>0.81050616502761841</v>
      </c>
      <c r="C15" s="53">
        <v>4.4675763696432114E-2</v>
      </c>
      <c r="D15" s="53">
        <v>2.5671133995056152</v>
      </c>
      <c r="E15" s="53">
        <v>0.12708528339862823</v>
      </c>
      <c r="F15" s="53">
        <v>0.17350070178508759</v>
      </c>
      <c r="G15" s="53">
        <v>4.8772332957014441E-4</v>
      </c>
    </row>
    <row r="17" spans="1:11" x14ac:dyDescent="0.2">
      <c r="A17" s="194" t="s">
        <v>32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</row>
    <row r="18" spans="1:11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</row>
    <row r="19" spans="1:11" x14ac:dyDescent="0.2">
      <c r="A19" s="46" t="s">
        <v>313</v>
      </c>
      <c r="B19" s="54">
        <v>1</v>
      </c>
      <c r="C19" s="54">
        <v>1</v>
      </c>
      <c r="D19" s="54">
        <v>1</v>
      </c>
      <c r="E19" s="54">
        <v>1</v>
      </c>
      <c r="F19" s="67">
        <v>0.999</v>
      </c>
      <c r="G19" s="54">
        <v>0.999</v>
      </c>
    </row>
    <row r="20" spans="1:11" x14ac:dyDescent="0.2">
      <c r="A20" s="36" t="s">
        <v>314</v>
      </c>
      <c r="B20" s="166">
        <v>-3.4159999999999999</v>
      </c>
      <c r="C20" s="166">
        <v>-3.4159999999999999</v>
      </c>
      <c r="D20" s="166">
        <v>-3.4159999999999999</v>
      </c>
      <c r="E20" s="166">
        <v>-3.4159999999999999</v>
      </c>
      <c r="F20" s="110">
        <v>-3.3980000000000001</v>
      </c>
      <c r="G20" s="166">
        <v>-3.3980000000000001</v>
      </c>
    </row>
    <row r="21" spans="1:11" x14ac:dyDescent="0.2">
      <c r="A21" s="36" t="s">
        <v>301</v>
      </c>
      <c r="B21" s="52">
        <v>27.700024795532226</v>
      </c>
      <c r="C21" s="52">
        <v>27.700024795532226</v>
      </c>
      <c r="D21" s="52">
        <v>27.700024795532226</v>
      </c>
      <c r="E21" s="52">
        <v>27.700024795532226</v>
      </c>
      <c r="F21" s="169">
        <v>27.676766014099123</v>
      </c>
      <c r="G21" s="52">
        <v>27.676766014099123</v>
      </c>
    </row>
    <row r="22" spans="1:11" x14ac:dyDescent="0.2">
      <c r="A22" s="37" t="s">
        <v>300</v>
      </c>
      <c r="B22" s="170">
        <f t="shared" ref="B22:E22" si="2">10^(-1/B20)-1</f>
        <v>0.9621854311612521</v>
      </c>
      <c r="C22" s="170">
        <f t="shared" si="2"/>
        <v>0.9621854311612521</v>
      </c>
      <c r="D22" s="170">
        <f t="shared" si="2"/>
        <v>0.9621854311612521</v>
      </c>
      <c r="E22" s="170">
        <f t="shared" si="2"/>
        <v>0.9621854311612521</v>
      </c>
      <c r="F22" s="170">
        <f>10^(-1/F20)-1</f>
        <v>0.96920422669435036</v>
      </c>
      <c r="G22" s="171">
        <f>10^(-1/G20)-1</f>
        <v>0.96920422669435036</v>
      </c>
      <c r="J22" s="5"/>
      <c r="K22" s="5"/>
    </row>
    <row r="23" spans="1:11" x14ac:dyDescent="0.2">
      <c r="A23" s="50" t="s">
        <v>5</v>
      </c>
      <c r="B23" s="53">
        <f t="shared" ref="B23:G23" si="3">B28/B25/1.44</f>
        <v>0.16962374584144801</v>
      </c>
      <c r="C23" s="53">
        <f t="shared" si="3"/>
        <v>8.9381952454738334E-3</v>
      </c>
      <c r="D23" s="53">
        <f t="shared" si="3"/>
        <v>0.24007294427319784</v>
      </c>
      <c r="E23" s="53">
        <f t="shared" si="3"/>
        <v>1.5944115574260957E-2</v>
      </c>
      <c r="F23" s="53">
        <f t="shared" si="3"/>
        <v>0.11421084186576312</v>
      </c>
      <c r="G23" s="53">
        <f t="shared" si="3"/>
        <v>2.7359961308894365E-3</v>
      </c>
      <c r="I23" s="5"/>
    </row>
    <row r="24" spans="1:11" x14ac:dyDescent="0.2">
      <c r="A24" s="66" t="s">
        <v>302</v>
      </c>
      <c r="B24" s="88">
        <v>22.396922793761494</v>
      </c>
      <c r="C24" s="74">
        <v>22.396922793761494</v>
      </c>
      <c r="D24" s="74">
        <v>22.312285566506276</v>
      </c>
      <c r="E24" s="74">
        <v>22.312285566506276</v>
      </c>
      <c r="F24" s="74">
        <v>21.30890878877803</v>
      </c>
      <c r="G24" s="74">
        <v>21.30890878877803</v>
      </c>
    </row>
    <row r="25" spans="1:11" x14ac:dyDescent="0.2">
      <c r="A25" s="165" t="s">
        <v>209</v>
      </c>
      <c r="B25" s="169">
        <v>35.680450439453125</v>
      </c>
      <c r="C25" s="52">
        <v>35.680450439453125</v>
      </c>
      <c r="D25" s="52">
        <v>37.775222778320312</v>
      </c>
      <c r="E25" s="52">
        <v>37.775222778320312</v>
      </c>
      <c r="F25" s="52">
        <v>74.817214965820312</v>
      </c>
      <c r="G25" s="52">
        <v>74.817214965820312</v>
      </c>
    </row>
    <row r="26" spans="1:11" x14ac:dyDescent="0.2">
      <c r="A26" s="165" t="s">
        <v>304</v>
      </c>
      <c r="B26" s="169">
        <v>1.0020267963409424</v>
      </c>
      <c r="C26" s="52">
        <v>1.0020267963409424</v>
      </c>
      <c r="D26" s="52">
        <v>1.3497564792633057</v>
      </c>
      <c r="E26" s="52">
        <v>1.3497564792633057</v>
      </c>
      <c r="F26" s="52">
        <v>6.7381062507629395</v>
      </c>
      <c r="G26" s="52">
        <v>6.7381062507629395</v>
      </c>
    </row>
    <row r="27" spans="1:11" x14ac:dyDescent="0.2">
      <c r="A27" s="168" t="s">
        <v>303</v>
      </c>
      <c r="B27" s="184">
        <v>24.488030125705905</v>
      </c>
      <c r="C27" s="75">
        <v>28.85448707711398</v>
      </c>
      <c r="D27" s="75">
        <v>23.888066858360219</v>
      </c>
      <c r="E27" s="75">
        <v>27.911236211722066</v>
      </c>
      <c r="F27" s="75">
        <v>23.972703523792259</v>
      </c>
      <c r="G27" s="75">
        <v>29.479474643367734</v>
      </c>
    </row>
    <row r="28" spans="1:11" x14ac:dyDescent="0.2">
      <c r="A28" s="165" t="s">
        <v>315</v>
      </c>
      <c r="B28" s="169">
        <v>8.7152423858642578</v>
      </c>
      <c r="C28" s="52">
        <v>0.45924311876296997</v>
      </c>
      <c r="D28" s="52">
        <v>13.059084892272949</v>
      </c>
      <c r="E28" s="52">
        <v>0.86730122566223145</v>
      </c>
      <c r="F28" s="52">
        <v>12.304709434509277</v>
      </c>
      <c r="G28" s="52">
        <v>0.29476743936538696</v>
      </c>
    </row>
    <row r="29" spans="1:11" x14ac:dyDescent="0.2">
      <c r="A29" s="47" t="s">
        <v>293</v>
      </c>
      <c r="B29" s="89">
        <v>0.48903357982635498</v>
      </c>
      <c r="C29" s="53">
        <v>0.11152298748493195</v>
      </c>
      <c r="D29" s="53">
        <v>0.34557449817657471</v>
      </c>
      <c r="E29" s="53">
        <v>2.2593028843402863E-2</v>
      </c>
      <c r="F29" s="53">
        <v>0</v>
      </c>
      <c r="G29" s="53">
        <v>0.21209233999252319</v>
      </c>
    </row>
    <row r="31" spans="1:11" x14ac:dyDescent="0.2">
      <c r="A31" s="194" t="s">
        <v>33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</row>
    <row r="32" spans="1:11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</row>
    <row r="33" spans="1:13" x14ac:dyDescent="0.2">
      <c r="A33" s="46" t="s">
        <v>313</v>
      </c>
      <c r="B33" s="54">
        <v>0.999</v>
      </c>
      <c r="C33" s="54">
        <v>0.999</v>
      </c>
      <c r="D33" s="54">
        <v>0.999</v>
      </c>
      <c r="E33" s="54">
        <v>0.999</v>
      </c>
      <c r="F33" s="67">
        <v>0.999</v>
      </c>
      <c r="G33" s="54">
        <v>0.999</v>
      </c>
    </row>
    <row r="34" spans="1:13" x14ac:dyDescent="0.2">
      <c r="A34" s="36" t="s">
        <v>314</v>
      </c>
      <c r="B34" s="166">
        <v>-3.39</v>
      </c>
      <c r="C34" s="166">
        <v>-3.39</v>
      </c>
      <c r="D34" s="166">
        <v>-3.39</v>
      </c>
      <c r="E34" s="166">
        <v>-3.39</v>
      </c>
      <c r="F34" s="110">
        <v>-3.39</v>
      </c>
      <c r="G34" s="166">
        <v>-3.39</v>
      </c>
    </row>
    <row r="35" spans="1:13" x14ac:dyDescent="0.2">
      <c r="A35" s="36" t="s">
        <v>301</v>
      </c>
      <c r="B35" s="52">
        <v>28.022364207676478</v>
      </c>
      <c r="C35" s="52">
        <v>28.022364207676478</v>
      </c>
      <c r="D35" s="52">
        <v>28.022364207676478</v>
      </c>
      <c r="E35" s="52">
        <v>28.022364207676478</v>
      </c>
      <c r="F35" s="169">
        <v>28.022364207676478</v>
      </c>
      <c r="G35" s="52">
        <v>28.022364207676478</v>
      </c>
    </row>
    <row r="36" spans="1:13" x14ac:dyDescent="0.2">
      <c r="A36" s="37" t="s">
        <v>300</v>
      </c>
      <c r="B36" s="170">
        <f>10^(-1/B34)-1</f>
        <v>0.97235575095158988</v>
      </c>
      <c r="C36" s="170">
        <f t="shared" ref="C36:G36" si="4">10^(-1/C34)-1</f>
        <v>0.97235575095158988</v>
      </c>
      <c r="D36" s="170">
        <f t="shared" si="4"/>
        <v>0.97235575095158988</v>
      </c>
      <c r="E36" s="170">
        <f t="shared" si="4"/>
        <v>0.97235575095158988</v>
      </c>
      <c r="F36" s="170">
        <f t="shared" si="4"/>
        <v>0.97235575095158988</v>
      </c>
      <c r="G36" s="171">
        <f t="shared" si="4"/>
        <v>0.97235575095158988</v>
      </c>
    </row>
    <row r="37" spans="1:13" x14ac:dyDescent="0.2">
      <c r="A37" s="50" t="s">
        <v>5</v>
      </c>
      <c r="B37" s="53">
        <f t="shared" ref="B37:G37" si="5">B42/B39/1.44</f>
        <v>0.15517915563257215</v>
      </c>
      <c r="C37" s="53">
        <f t="shared" si="5"/>
        <v>5.8295002712032452E-3</v>
      </c>
      <c r="D37" s="53">
        <f t="shared" si="5"/>
        <v>0.23932527847298832</v>
      </c>
      <c r="E37" s="53">
        <f t="shared" si="5"/>
        <v>5.2549587288938616E-3</v>
      </c>
      <c r="F37" s="53">
        <f t="shared" si="5"/>
        <v>0.15373306602444978</v>
      </c>
      <c r="G37" s="53">
        <f t="shared" si="5"/>
        <v>4.4413344756027715E-3</v>
      </c>
    </row>
    <row r="38" spans="1:13" x14ac:dyDescent="0.2">
      <c r="A38" s="66" t="s">
        <v>302</v>
      </c>
      <c r="B38" s="88">
        <v>22.094196077489329</v>
      </c>
      <c r="C38" s="74">
        <v>22.094196077489329</v>
      </c>
      <c r="D38" s="74">
        <v>22.573998457627585</v>
      </c>
      <c r="E38" s="74">
        <v>22.573998457627585</v>
      </c>
      <c r="F38" s="74">
        <v>24.089870816502433</v>
      </c>
      <c r="G38" s="74">
        <v>24.089870816502433</v>
      </c>
    </row>
    <row r="39" spans="1:13" x14ac:dyDescent="0.2">
      <c r="A39" s="165" t="s">
        <v>209</v>
      </c>
      <c r="B39" s="169">
        <v>56.068916320800781</v>
      </c>
      <c r="C39" s="52">
        <v>56.068916320800781</v>
      </c>
      <c r="D39" s="52">
        <v>40.475063323974609</v>
      </c>
      <c r="E39" s="52">
        <v>40.475063323974609</v>
      </c>
      <c r="F39" s="52">
        <v>14.455314636230469</v>
      </c>
      <c r="G39" s="52">
        <v>14.455314636230469</v>
      </c>
    </row>
    <row r="40" spans="1:13" x14ac:dyDescent="0.2">
      <c r="A40" s="165" t="s">
        <v>304</v>
      </c>
      <c r="B40" s="169">
        <v>0.50297307968139648</v>
      </c>
      <c r="C40" s="52">
        <v>0.50297307968139648</v>
      </c>
      <c r="D40" s="52">
        <v>3.993908166885376</v>
      </c>
      <c r="E40" s="52">
        <v>3.993908166885376</v>
      </c>
      <c r="F40" s="52">
        <v>0.79850608110427856</v>
      </c>
      <c r="G40" s="52">
        <v>0.79850608110427856</v>
      </c>
      <c r="L40" s="6"/>
      <c r="M40" s="6"/>
    </row>
    <row r="41" spans="1:13" x14ac:dyDescent="0.2">
      <c r="A41" s="168" t="s">
        <v>303</v>
      </c>
      <c r="B41" s="184">
        <v>24.300422056045434</v>
      </c>
      <c r="C41" s="75">
        <v>29.131857031294814</v>
      </c>
      <c r="D41" s="75">
        <v>24.142378347226408</v>
      </c>
      <c r="E41" s="75">
        <v>29.764419650085735</v>
      </c>
      <c r="F41" s="75">
        <v>26.309880859408068</v>
      </c>
      <c r="G41" s="75">
        <v>31.527951267723282</v>
      </c>
      <c r="L41" s="5"/>
      <c r="M41" s="5"/>
    </row>
    <row r="42" spans="1:13" x14ac:dyDescent="0.2">
      <c r="A42" s="165" t="s">
        <v>315</v>
      </c>
      <c r="B42" s="169">
        <v>12.529047012329102</v>
      </c>
      <c r="C42" s="52">
        <v>0.47066941857337952</v>
      </c>
      <c r="D42" s="52">
        <v>13.948856353759766</v>
      </c>
      <c r="E42" s="52">
        <v>0.30628049373626709</v>
      </c>
      <c r="F42" s="52">
        <v>3.2000541687011719</v>
      </c>
      <c r="G42" s="52">
        <v>9.2449277639389038E-2</v>
      </c>
      <c r="L42" s="5"/>
      <c r="M42" s="5"/>
    </row>
    <row r="43" spans="1:13" x14ac:dyDescent="0.2">
      <c r="A43" s="47" t="s">
        <v>293</v>
      </c>
      <c r="B43" s="89">
        <v>1.2747668027877808</v>
      </c>
      <c r="C43" s="53">
        <v>4.4024195522069931E-2</v>
      </c>
      <c r="D43" s="53">
        <v>0.39055562019348145</v>
      </c>
      <c r="E43" s="53">
        <v>8.3490580320358276E-2</v>
      </c>
      <c r="F43" s="53">
        <v>0.62802952527999878</v>
      </c>
      <c r="G43" s="53">
        <v>3.163590282201767E-2</v>
      </c>
      <c r="L43" s="5"/>
      <c r="M43" s="5"/>
    </row>
    <row r="45" spans="1:13" x14ac:dyDescent="0.2">
      <c r="A45" s="194" t="s">
        <v>6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</row>
    <row r="46" spans="1:13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  <c r="K46" s="6"/>
      <c r="L46" s="6"/>
    </row>
    <row r="47" spans="1:13" x14ac:dyDescent="0.2">
      <c r="A47" s="46" t="s">
        <v>313</v>
      </c>
      <c r="B47" s="67">
        <v>1</v>
      </c>
      <c r="C47" s="54">
        <v>1</v>
      </c>
      <c r="D47" s="54">
        <v>0.998</v>
      </c>
      <c r="E47" s="54">
        <v>0.998</v>
      </c>
      <c r="F47" s="54">
        <v>1</v>
      </c>
      <c r="G47" s="54">
        <v>1</v>
      </c>
      <c r="K47" s="5"/>
      <c r="L47" s="5"/>
    </row>
    <row r="48" spans="1:13" x14ac:dyDescent="0.2">
      <c r="A48" s="36" t="s">
        <v>314</v>
      </c>
      <c r="B48" s="110">
        <v>-3.5009999999999999</v>
      </c>
      <c r="C48" s="166">
        <v>-3.5009999999999999</v>
      </c>
      <c r="D48" s="166">
        <v>-3.5430000000000001</v>
      </c>
      <c r="E48" s="166">
        <v>-3.5430000000000001</v>
      </c>
      <c r="F48" s="166">
        <v>-3.4569999999999999</v>
      </c>
      <c r="G48" s="166">
        <v>-3.4569999999999999</v>
      </c>
      <c r="K48" s="5"/>
      <c r="L48" s="5"/>
    </row>
    <row r="49" spans="1:12" x14ac:dyDescent="0.2">
      <c r="A49" s="36" t="s">
        <v>301</v>
      </c>
      <c r="B49" s="169">
        <v>27.897157669067383</v>
      </c>
      <c r="C49" s="169">
        <v>27.897157669067383</v>
      </c>
      <c r="D49" s="52">
        <v>27.959203529357911</v>
      </c>
      <c r="E49" s="52">
        <v>27.959203529357911</v>
      </c>
      <c r="F49" s="52">
        <v>27.388025093078614</v>
      </c>
      <c r="G49" s="52">
        <v>27.388025093078614</v>
      </c>
      <c r="K49" s="5"/>
      <c r="L49" s="5"/>
    </row>
    <row r="50" spans="1:12" x14ac:dyDescent="0.2">
      <c r="A50" s="37" t="s">
        <v>300</v>
      </c>
      <c r="B50" s="170">
        <f t="shared" ref="B50:G50" si="6">10^(-1/B48)-1</f>
        <v>0.93033496084600498</v>
      </c>
      <c r="C50" s="171">
        <f t="shared" si="6"/>
        <v>0.93033496084600498</v>
      </c>
      <c r="D50" s="170">
        <f t="shared" si="6"/>
        <v>0.9153435503591123</v>
      </c>
      <c r="E50" s="170">
        <f t="shared" si="6"/>
        <v>0.9153435503591123</v>
      </c>
      <c r="F50" s="170">
        <f t="shared" si="6"/>
        <v>0.94656159919276939</v>
      </c>
      <c r="G50" s="171">
        <f t="shared" si="6"/>
        <v>0.94656159919276939</v>
      </c>
    </row>
    <row r="51" spans="1:12" x14ac:dyDescent="0.2">
      <c r="A51" s="50" t="s">
        <v>5</v>
      </c>
      <c r="B51" s="53">
        <f t="shared" ref="B51:G51" si="7">B56/B53/1.44</f>
        <v>0.32391274203352993</v>
      </c>
      <c r="C51" s="53">
        <f t="shared" si="7"/>
        <v>2.1581343926540639E-2</v>
      </c>
      <c r="D51" s="53">
        <f t="shared" si="7"/>
        <v>0.31562674241918115</v>
      </c>
      <c r="E51" s="53">
        <f t="shared" si="7"/>
        <v>1.2017060880400962E-2</v>
      </c>
      <c r="F51" s="53">
        <f t="shared" si="7"/>
        <v>0.28799078087040719</v>
      </c>
      <c r="G51" s="53">
        <f t="shared" si="7"/>
        <v>1.1432054097557728E-2</v>
      </c>
    </row>
    <row r="52" spans="1:12" x14ac:dyDescent="0.2">
      <c r="A52" s="66" t="s">
        <v>302</v>
      </c>
      <c r="B52" s="88">
        <v>21.495740994033298</v>
      </c>
      <c r="C52" s="74">
        <v>21.495740994033298</v>
      </c>
      <c r="D52" s="74">
        <v>21.849356490597955</v>
      </c>
      <c r="E52" s="74">
        <v>21.849356490597955</v>
      </c>
      <c r="F52" s="74">
        <v>21.595548433514487</v>
      </c>
      <c r="G52" s="74">
        <v>21.595548433514487</v>
      </c>
    </row>
    <row r="53" spans="1:12" x14ac:dyDescent="0.2">
      <c r="A53" s="165" t="s">
        <v>209</v>
      </c>
      <c r="B53" s="169">
        <v>67.368019104003906</v>
      </c>
      <c r="C53" s="52">
        <v>67.368019104003906</v>
      </c>
      <c r="D53" s="52">
        <v>53.025413513183594</v>
      </c>
      <c r="E53" s="52">
        <v>53.025413513183594</v>
      </c>
      <c r="F53" s="52">
        <v>47.378250122070312</v>
      </c>
      <c r="G53" s="52">
        <v>47.378250122070312</v>
      </c>
    </row>
    <row r="54" spans="1:12" x14ac:dyDescent="0.2">
      <c r="A54" s="165" t="s">
        <v>304</v>
      </c>
      <c r="B54" s="169">
        <v>6.7738332748413086</v>
      </c>
      <c r="C54" s="52">
        <v>6.7738332748413086</v>
      </c>
      <c r="D54" s="52">
        <v>3.9229719638824463</v>
      </c>
      <c r="E54" s="52">
        <v>3.9229719638824463</v>
      </c>
      <c r="F54" s="52">
        <v>1.3301923274993896</v>
      </c>
      <c r="G54" s="52">
        <v>1.3301923274993896</v>
      </c>
    </row>
    <row r="55" spans="1:12" x14ac:dyDescent="0.2">
      <c r="A55" s="168" t="s">
        <v>303</v>
      </c>
      <c r="B55" s="184">
        <v>22.655305367211842</v>
      </c>
      <c r="C55" s="75">
        <v>26.773705130287503</v>
      </c>
      <c r="D55" s="75">
        <v>23.062705432525153</v>
      </c>
      <c r="E55" s="75">
        <v>28.091552941017454</v>
      </c>
      <c r="F55" s="75">
        <v>22.917017528634247</v>
      </c>
      <c r="G55" s="75">
        <v>27.761153693804623</v>
      </c>
    </row>
    <row r="56" spans="1:12" x14ac:dyDescent="0.2">
      <c r="A56" s="165" t="s">
        <v>315</v>
      </c>
      <c r="B56" s="169">
        <v>31.422758102416992</v>
      </c>
      <c r="C56" s="52">
        <v>2.0936050415039062</v>
      </c>
      <c r="D56" s="52">
        <v>24.100183486938477</v>
      </c>
      <c r="E56" s="52">
        <v>0.91758185625076294</v>
      </c>
      <c r="F56" s="52">
        <v>19.648078918457031</v>
      </c>
      <c r="G56" s="52">
        <v>0.77994823455810547</v>
      </c>
    </row>
    <row r="57" spans="1:12" x14ac:dyDescent="0.2">
      <c r="A57" s="47" t="s">
        <v>293</v>
      </c>
      <c r="B57" s="89">
        <v>0.19273450970649719</v>
      </c>
      <c r="C57" s="53">
        <v>5.1403138786554337E-2</v>
      </c>
      <c r="D57" s="53">
        <v>0.66253769397735596</v>
      </c>
      <c r="E57" s="53">
        <v>0.10649707913398743</v>
      </c>
      <c r="F57" s="53">
        <v>3.3814895153045654</v>
      </c>
      <c r="G57" s="53">
        <v>2.0586417987942696E-2</v>
      </c>
      <c r="J57" s="6"/>
      <c r="K57" s="6"/>
    </row>
    <row r="58" spans="1:12" x14ac:dyDescent="0.2">
      <c r="J58" s="5"/>
      <c r="K58" s="5"/>
    </row>
    <row r="59" spans="1:12" x14ac:dyDescent="0.2">
      <c r="A59" s="194" t="s">
        <v>34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  <c r="J59" s="5"/>
      <c r="K59" s="5"/>
    </row>
    <row r="60" spans="1:12" x14ac:dyDescent="0.2">
      <c r="A60" s="195"/>
      <c r="B60" s="13" t="s">
        <v>228</v>
      </c>
      <c r="C60" s="56" t="s">
        <v>4</v>
      </c>
      <c r="D60" s="13" t="s">
        <v>228</v>
      </c>
      <c r="E60" s="56" t="s">
        <v>4</v>
      </c>
      <c r="F60" s="13" t="s">
        <v>228</v>
      </c>
      <c r="G60" s="56" t="s">
        <v>4</v>
      </c>
      <c r="J60" s="5"/>
      <c r="K60" s="5"/>
    </row>
    <row r="61" spans="1:12" x14ac:dyDescent="0.2">
      <c r="A61" s="46" t="s">
        <v>313</v>
      </c>
      <c r="B61" s="67">
        <v>0.999</v>
      </c>
      <c r="C61" s="54">
        <v>0.999</v>
      </c>
      <c r="D61" s="54">
        <v>0.999</v>
      </c>
      <c r="E61" s="54">
        <v>0.999</v>
      </c>
      <c r="F61" s="54">
        <v>0.999</v>
      </c>
      <c r="G61" s="54">
        <v>0.999</v>
      </c>
    </row>
    <row r="62" spans="1:12" x14ac:dyDescent="0.2">
      <c r="A62" s="36" t="s">
        <v>314</v>
      </c>
      <c r="B62" s="110">
        <v>-3.3620000000000001</v>
      </c>
      <c r="C62" s="166">
        <v>-3.3620000000000001</v>
      </c>
      <c r="D62" s="166">
        <v>-3.3620000000000001</v>
      </c>
      <c r="E62" s="166">
        <v>-3.3620000000000001</v>
      </c>
      <c r="F62" s="166">
        <v>-3.3620000000000001</v>
      </c>
      <c r="G62" s="166">
        <v>-3.3620000000000001</v>
      </c>
    </row>
    <row r="63" spans="1:12" x14ac:dyDescent="0.2">
      <c r="A63" s="36" t="s">
        <v>301</v>
      </c>
      <c r="B63" s="169">
        <v>27.984064865112305</v>
      </c>
      <c r="C63" s="169">
        <v>27.984064865112305</v>
      </c>
      <c r="D63" s="52">
        <v>27.984064865112305</v>
      </c>
      <c r="E63" s="52">
        <v>27.984064865112305</v>
      </c>
      <c r="F63" s="52">
        <v>27.984064865112305</v>
      </c>
      <c r="G63" s="52">
        <v>27.984064865112305</v>
      </c>
    </row>
    <row r="64" spans="1:12" x14ac:dyDescent="0.2">
      <c r="A64" s="37" t="s">
        <v>300</v>
      </c>
      <c r="B64" s="170">
        <f>10^(-1/B62)-1</f>
        <v>0.98354473144141319</v>
      </c>
      <c r="C64" s="171">
        <f t="shared" ref="C64:G64" si="8">10^(-1/C62)-1</f>
        <v>0.98354473144141319</v>
      </c>
      <c r="D64" s="170">
        <f t="shared" si="8"/>
        <v>0.98354473144141319</v>
      </c>
      <c r="E64" s="170">
        <f t="shared" si="8"/>
        <v>0.98354473144141319</v>
      </c>
      <c r="F64" s="170">
        <f t="shared" si="8"/>
        <v>0.98354473144141319</v>
      </c>
      <c r="G64" s="171">
        <f t="shared" si="8"/>
        <v>0.98354473144141319</v>
      </c>
    </row>
    <row r="65" spans="1:7" x14ac:dyDescent="0.2">
      <c r="A65" s="50" t="s">
        <v>5</v>
      </c>
      <c r="B65" s="53">
        <f t="shared" ref="B65:G65" si="9">B70/B67/1.44</f>
        <v>0.24593771372988679</v>
      </c>
      <c r="C65" s="53">
        <f t="shared" si="9"/>
        <v>2.8689088654770358E-3</v>
      </c>
      <c r="D65" s="53">
        <f t="shared" si="9"/>
        <v>0.15743090994374859</v>
      </c>
      <c r="E65" s="53">
        <f t="shared" si="9"/>
        <v>7.5266024471332639E-3</v>
      </c>
      <c r="F65" s="53">
        <f t="shared" si="9"/>
        <v>0.18743824056607855</v>
      </c>
      <c r="G65" s="53">
        <f t="shared" si="9"/>
        <v>6.5468244130929614E-3</v>
      </c>
    </row>
    <row r="66" spans="1:7" x14ac:dyDescent="0.2">
      <c r="A66" s="66" t="s">
        <v>302</v>
      </c>
      <c r="B66" s="88">
        <v>21.959673820672506</v>
      </c>
      <c r="C66" s="74">
        <v>21.959673820672506</v>
      </c>
      <c r="D66" s="74">
        <v>21.948005283494574</v>
      </c>
      <c r="E66" s="74">
        <v>21.948005283494574</v>
      </c>
      <c r="F66" s="74">
        <v>22.304538728516565</v>
      </c>
      <c r="G66" s="74">
        <v>22.304538728516565</v>
      </c>
    </row>
    <row r="67" spans="1:7" x14ac:dyDescent="0.2">
      <c r="A67" s="165" t="s">
        <v>209</v>
      </c>
      <c r="B67" s="169">
        <v>61.930831909179688</v>
      </c>
      <c r="C67" s="52">
        <v>61.930831909179688</v>
      </c>
      <c r="D67" s="52">
        <v>62.427742004394531</v>
      </c>
      <c r="E67" s="52">
        <v>62.427742004394531</v>
      </c>
      <c r="F67" s="52">
        <v>48.902336120605469</v>
      </c>
      <c r="G67" s="52">
        <v>48.902336120605469</v>
      </c>
    </row>
    <row r="68" spans="1:7" x14ac:dyDescent="0.2">
      <c r="A68" s="165" t="s">
        <v>304</v>
      </c>
      <c r="B68" s="169">
        <v>1.6915627717971802</v>
      </c>
      <c r="C68" s="52">
        <v>1.6915627717971802</v>
      </c>
      <c r="D68" s="52">
        <v>1.0455197095870972</v>
      </c>
      <c r="E68" s="52">
        <v>1.0455197095870972</v>
      </c>
      <c r="F68" s="52">
        <v>5.1047482490539551</v>
      </c>
      <c r="G68" s="52">
        <v>5.1047482490539551</v>
      </c>
    </row>
    <row r="69" spans="1:7" x14ac:dyDescent="0.2">
      <c r="A69" s="168" t="s">
        <v>303</v>
      </c>
      <c r="B69" s="184">
        <v>23.475305030283419</v>
      </c>
      <c r="C69" s="75">
        <v>29.974415400171953</v>
      </c>
      <c r="D69" s="75">
        <v>24.114973986040805</v>
      </c>
      <c r="E69" s="75">
        <v>28.554464823264077</v>
      </c>
      <c r="F69" s="75">
        <v>24.216774765058013</v>
      </c>
      <c r="G69" s="75">
        <v>29.11462883945714</v>
      </c>
    </row>
    <row r="70" spans="1:7" x14ac:dyDescent="0.2">
      <c r="A70" s="165" t="s">
        <v>315</v>
      </c>
      <c r="B70" s="169">
        <v>21.932823181152344</v>
      </c>
      <c r="C70" s="52">
        <v>0.25585043430328369</v>
      </c>
      <c r="D70" s="52">
        <v>14.152400970458984</v>
      </c>
      <c r="E70" s="52">
        <v>0.67661106586456299</v>
      </c>
      <c r="F70" s="52">
        <v>13.199281692504883</v>
      </c>
      <c r="G70" s="52">
        <v>0.46102321147918701</v>
      </c>
    </row>
    <row r="71" spans="1:7" x14ac:dyDescent="0.2">
      <c r="A71" s="47" t="s">
        <v>293</v>
      </c>
      <c r="B71" s="89">
        <v>0.64695614576339722</v>
      </c>
      <c r="C71" s="53">
        <v>6.0449685901403427E-2</v>
      </c>
      <c r="D71" s="53">
        <v>0.72951340675354004</v>
      </c>
      <c r="E71" s="53">
        <v>0.15757395327091217</v>
      </c>
      <c r="F71" s="53">
        <v>0.98669141530990601</v>
      </c>
      <c r="G71" s="53">
        <v>1.2036402709782124E-2</v>
      </c>
    </row>
    <row r="73" spans="1:7" x14ac:dyDescent="0.2">
      <c r="A73" s="194" t="s">
        <v>35</v>
      </c>
      <c r="B73" s="192" t="s">
        <v>277</v>
      </c>
      <c r="C73" s="193"/>
      <c r="D73" s="192" t="s">
        <v>278</v>
      </c>
      <c r="E73" s="193"/>
      <c r="F73" s="192" t="s">
        <v>279</v>
      </c>
      <c r="G73" s="193"/>
    </row>
    <row r="74" spans="1:7" x14ac:dyDescent="0.2">
      <c r="A74" s="195"/>
      <c r="B74" s="13" t="s">
        <v>228</v>
      </c>
      <c r="C74" s="56" t="s">
        <v>4</v>
      </c>
      <c r="D74" s="13" t="s">
        <v>228</v>
      </c>
      <c r="E74" s="56" t="s">
        <v>4</v>
      </c>
      <c r="F74" s="13" t="s">
        <v>228</v>
      </c>
      <c r="G74" s="56" t="s">
        <v>4</v>
      </c>
    </row>
    <row r="75" spans="1:7" x14ac:dyDescent="0.2">
      <c r="A75" s="46" t="s">
        <v>205</v>
      </c>
      <c r="B75" s="67">
        <v>0.999</v>
      </c>
      <c r="C75" s="54">
        <v>0.999</v>
      </c>
      <c r="D75" s="54">
        <v>0.999</v>
      </c>
      <c r="E75" s="54">
        <v>0.999</v>
      </c>
      <c r="F75" s="54">
        <v>0.999</v>
      </c>
      <c r="G75" s="54">
        <v>0.999</v>
      </c>
    </row>
    <row r="76" spans="1:7" x14ac:dyDescent="0.2">
      <c r="A76" s="36" t="s">
        <v>204</v>
      </c>
      <c r="B76" s="110">
        <v>-3.4220000000000002</v>
      </c>
      <c r="C76" s="166">
        <v>-3.4220000000000002</v>
      </c>
      <c r="D76" s="166">
        <v>-3.4220000000000002</v>
      </c>
      <c r="E76" s="166">
        <v>-3.4220000000000002</v>
      </c>
      <c r="F76" s="166">
        <v>-3.4220000000000002</v>
      </c>
      <c r="G76" s="166">
        <v>-3.4220000000000002</v>
      </c>
    </row>
    <row r="77" spans="1:7" x14ac:dyDescent="0.2">
      <c r="A77" s="36" t="s">
        <v>301</v>
      </c>
      <c r="B77" s="169">
        <v>28.127837841613768</v>
      </c>
      <c r="C77" s="169">
        <v>28.127837841613768</v>
      </c>
      <c r="D77" s="52">
        <v>28.127837841613768</v>
      </c>
      <c r="E77" s="52">
        <v>28.127837841613768</v>
      </c>
      <c r="F77" s="52">
        <v>28.127837841613768</v>
      </c>
      <c r="G77" s="52">
        <v>28.127837841613768</v>
      </c>
    </row>
    <row r="78" spans="1:7" x14ac:dyDescent="0.2">
      <c r="A78" s="37" t="s">
        <v>300</v>
      </c>
      <c r="B78" s="170">
        <f>10^(-1/B76)-1</f>
        <v>0.95986775633019472</v>
      </c>
      <c r="C78" s="171">
        <f t="shared" ref="C78:G78" si="10">10^(-1/C76)-1</f>
        <v>0.95986775633019472</v>
      </c>
      <c r="D78" s="170">
        <f t="shared" si="10"/>
        <v>0.95986775633019472</v>
      </c>
      <c r="E78" s="170">
        <f t="shared" si="10"/>
        <v>0.95986775633019472</v>
      </c>
      <c r="F78" s="170">
        <f t="shared" si="10"/>
        <v>0.95986775633019472</v>
      </c>
      <c r="G78" s="171">
        <f t="shared" si="10"/>
        <v>0.95986775633019472</v>
      </c>
    </row>
    <row r="79" spans="1:7" x14ac:dyDescent="0.2">
      <c r="A79" s="50" t="s">
        <v>5</v>
      </c>
      <c r="B79" s="53">
        <f t="shared" ref="B79:G79" si="11">B84/B81/1.44</f>
        <v>0.12215777624829213</v>
      </c>
      <c r="C79" s="53">
        <f t="shared" si="11"/>
        <v>1.730249041266963E-3</v>
      </c>
      <c r="D79" s="53">
        <f t="shared" si="11"/>
        <v>0.17416508871123695</v>
      </c>
      <c r="E79" s="53">
        <f t="shared" si="11"/>
        <v>3.4906346535333939E-3</v>
      </c>
      <c r="F79" s="53">
        <f t="shared" si="11"/>
        <v>0.13323092112510507</v>
      </c>
      <c r="G79" s="53">
        <f t="shared" si="11"/>
        <v>1.7882065913589096E-3</v>
      </c>
    </row>
    <row r="80" spans="1:7" x14ac:dyDescent="0.2">
      <c r="A80" s="66" t="s">
        <v>302</v>
      </c>
      <c r="B80" s="88">
        <v>22.201872434236222</v>
      </c>
      <c r="C80" s="74">
        <v>22.201872434236222</v>
      </c>
      <c r="D80" s="74">
        <v>22.897513291361292</v>
      </c>
      <c r="E80" s="74">
        <v>22.897513291361292</v>
      </c>
      <c r="F80" s="74">
        <v>22.702706379716229</v>
      </c>
      <c r="G80" s="74">
        <v>22.702706379716229</v>
      </c>
    </row>
    <row r="81" spans="1:7" x14ac:dyDescent="0.2">
      <c r="A81" s="165" t="s">
        <v>209</v>
      </c>
      <c r="B81" s="169">
        <v>53.916999816894531</v>
      </c>
      <c r="C81" s="52">
        <v>53.916999816894531</v>
      </c>
      <c r="D81" s="52">
        <v>33.762985229492188</v>
      </c>
      <c r="E81" s="52">
        <v>33.762985229492188</v>
      </c>
      <c r="F81" s="52">
        <v>38.491836547851562</v>
      </c>
      <c r="G81" s="52">
        <v>38.491836547851562</v>
      </c>
    </row>
    <row r="82" spans="1:7" x14ac:dyDescent="0.2">
      <c r="A82" s="165" t="s">
        <v>304</v>
      </c>
      <c r="B82" s="169">
        <v>0.75039196014404297</v>
      </c>
      <c r="C82" s="52">
        <v>0.75039196014404297</v>
      </c>
      <c r="D82" s="52">
        <v>0.82652062177658081</v>
      </c>
      <c r="E82" s="52">
        <v>0.82652062177658081</v>
      </c>
      <c r="F82" s="52">
        <v>3.6699371337890625</v>
      </c>
      <c r="G82" s="52">
        <v>3.6699371337890625</v>
      </c>
    </row>
    <row r="83" spans="1:7" x14ac:dyDescent="0.2">
      <c r="A83" s="168" t="s">
        <v>303</v>
      </c>
      <c r="B83" s="184">
        <v>24.784511919622393</v>
      </c>
      <c r="C83" s="75">
        <v>31.111148297989107</v>
      </c>
      <c r="D83" s="75">
        <v>24.95302794099242</v>
      </c>
      <c r="E83" s="75">
        <v>30.763778000773112</v>
      </c>
      <c r="F83" s="75">
        <v>25.156391517372633</v>
      </c>
      <c r="G83" s="75">
        <v>31.563016591919265</v>
      </c>
    </row>
    <row r="84" spans="1:7" x14ac:dyDescent="0.2">
      <c r="A84" s="165" t="s">
        <v>206</v>
      </c>
      <c r="B84" s="169">
        <v>9.4843883514404297</v>
      </c>
      <c r="C84" s="52">
        <v>0.13433736562728882</v>
      </c>
      <c r="D84" s="52">
        <v>8.4676799774169922</v>
      </c>
      <c r="E84" s="52">
        <v>0.16971011459827423</v>
      </c>
      <c r="F84" s="52">
        <v>7.3847560882568359</v>
      </c>
      <c r="G84" s="52">
        <v>9.9117152392864227E-2</v>
      </c>
    </row>
    <row r="85" spans="1:7" x14ac:dyDescent="0.2">
      <c r="A85" s="47" t="s">
        <v>293</v>
      </c>
      <c r="B85" s="89">
        <v>0.81023573875427246</v>
      </c>
      <c r="C85" s="53">
        <v>2.4829129688441753E-3</v>
      </c>
      <c r="D85" s="53">
        <v>0.28213033080101013</v>
      </c>
      <c r="E85" s="53">
        <v>1.5171453356742859E-2</v>
      </c>
      <c r="F85" s="53">
        <v>1.9180862233042717E-2</v>
      </c>
      <c r="G85" s="53">
        <v>3.1584646552801132E-2</v>
      </c>
    </row>
    <row r="87" spans="1:7" x14ac:dyDescent="0.2">
      <c r="A87" s="194" t="s">
        <v>36</v>
      </c>
      <c r="B87" s="192" t="s">
        <v>277</v>
      </c>
      <c r="C87" s="193"/>
      <c r="D87" s="192" t="s">
        <v>278</v>
      </c>
      <c r="E87" s="193"/>
      <c r="F87" s="192" t="s">
        <v>279</v>
      </c>
      <c r="G87" s="193"/>
    </row>
    <row r="88" spans="1:7" x14ac:dyDescent="0.2">
      <c r="A88" s="195"/>
      <c r="B88" s="13" t="s">
        <v>228</v>
      </c>
      <c r="C88" s="56" t="s">
        <v>4</v>
      </c>
      <c r="D88" s="13" t="s">
        <v>228</v>
      </c>
      <c r="E88" s="56" t="s">
        <v>4</v>
      </c>
      <c r="F88" s="13" t="s">
        <v>228</v>
      </c>
      <c r="G88" s="56" t="s">
        <v>4</v>
      </c>
    </row>
    <row r="89" spans="1:7" x14ac:dyDescent="0.2">
      <c r="A89" s="46" t="s">
        <v>205</v>
      </c>
      <c r="B89" s="67">
        <v>0.999</v>
      </c>
      <c r="C89" s="54">
        <v>0.999</v>
      </c>
      <c r="D89" s="54">
        <v>0.999</v>
      </c>
      <c r="E89" s="54">
        <v>0.999</v>
      </c>
      <c r="F89" s="54">
        <v>0.999</v>
      </c>
      <c r="G89" s="54">
        <v>0.999</v>
      </c>
    </row>
    <row r="90" spans="1:7" x14ac:dyDescent="0.2">
      <c r="A90" s="36" t="s">
        <v>204</v>
      </c>
      <c r="B90" s="110">
        <v>-3.3849999999999998</v>
      </c>
      <c r="C90" s="110">
        <v>-3.3849999999999998</v>
      </c>
      <c r="D90" s="110">
        <v>-3.3849999999999998</v>
      </c>
      <c r="E90" s="110">
        <v>-3.3849999999999998</v>
      </c>
      <c r="F90" s="110">
        <v>-3.3849999999999998</v>
      </c>
      <c r="G90" s="110">
        <v>-3.3849999999999998</v>
      </c>
    </row>
    <row r="91" spans="1:7" x14ac:dyDescent="0.2">
      <c r="A91" s="36" t="s">
        <v>301</v>
      </c>
      <c r="B91" s="169">
        <v>27.756246948242186</v>
      </c>
      <c r="C91" s="52">
        <v>27.756246948242186</v>
      </c>
      <c r="D91" s="52">
        <v>27.756246948242186</v>
      </c>
      <c r="E91" s="52">
        <v>27.756246948242186</v>
      </c>
      <c r="F91" s="52">
        <v>27.756246948242186</v>
      </c>
      <c r="G91" s="52">
        <v>27.756246948242186</v>
      </c>
    </row>
    <row r="92" spans="1:7" x14ac:dyDescent="0.2">
      <c r="A92" s="37" t="s">
        <v>300</v>
      </c>
      <c r="B92" s="170">
        <f>10^(-1/B90)-1</f>
        <v>0.97433559258590074</v>
      </c>
      <c r="C92" s="170">
        <f t="shared" ref="C92:G92" si="12">10^(-1/C90)-1</f>
        <v>0.97433559258590074</v>
      </c>
      <c r="D92" s="170">
        <f t="shared" si="12"/>
        <v>0.97433559258590074</v>
      </c>
      <c r="E92" s="170">
        <f t="shared" si="12"/>
        <v>0.97433559258590074</v>
      </c>
      <c r="F92" s="170">
        <f t="shared" si="12"/>
        <v>0.97433559258590074</v>
      </c>
      <c r="G92" s="171">
        <f t="shared" si="12"/>
        <v>0.97433559258590074</v>
      </c>
    </row>
    <row r="93" spans="1:7" x14ac:dyDescent="0.2">
      <c r="A93" s="50" t="s">
        <v>5</v>
      </c>
      <c r="B93" s="53">
        <f t="shared" ref="B93:G93" si="13">B98/B95/0.36</f>
        <v>0.2460315174906566</v>
      </c>
      <c r="C93" s="53">
        <f t="shared" si="13"/>
        <v>6.8715996184098727E-3</v>
      </c>
      <c r="D93" s="53">
        <f t="shared" si="13"/>
        <v>0.29726557352692867</v>
      </c>
      <c r="E93" s="53">
        <f t="shared" si="13"/>
        <v>7.6058835265459656E-3</v>
      </c>
      <c r="F93" s="53">
        <f t="shared" si="13"/>
        <v>0.29949847534932195</v>
      </c>
      <c r="G93" s="53">
        <f t="shared" si="13"/>
        <v>9.8412540895364605E-3</v>
      </c>
    </row>
    <row r="94" spans="1:7" x14ac:dyDescent="0.2">
      <c r="A94" s="66" t="s">
        <v>308</v>
      </c>
      <c r="B94" s="88">
        <v>21.016497278445343</v>
      </c>
      <c r="C94" s="74">
        <v>21.016497278445343</v>
      </c>
      <c r="D94" s="74">
        <v>20.978921302052413</v>
      </c>
      <c r="E94" s="74">
        <v>20.978921302052413</v>
      </c>
      <c r="F94" s="74">
        <v>21.6279634896255</v>
      </c>
      <c r="G94" s="74">
        <v>21.6279634896255</v>
      </c>
    </row>
    <row r="95" spans="1:7" x14ac:dyDescent="0.2">
      <c r="A95" s="165" t="s">
        <v>309</v>
      </c>
      <c r="B95" s="169">
        <v>97.963302612304688</v>
      </c>
      <c r="C95" s="52">
        <v>97.963302612304688</v>
      </c>
      <c r="D95" s="52">
        <v>100.49955749511719</v>
      </c>
      <c r="E95" s="52">
        <v>100.49955749511719</v>
      </c>
      <c r="F95" s="52">
        <v>64.628410339355469</v>
      </c>
      <c r="G95" s="52">
        <v>64.628410339355469</v>
      </c>
    </row>
    <row r="96" spans="1:7" x14ac:dyDescent="0.2">
      <c r="A96" s="165" t="s">
        <v>310</v>
      </c>
      <c r="B96" s="169">
        <v>1.9061218500137329</v>
      </c>
      <c r="C96" s="52">
        <v>1.9061218500137329</v>
      </c>
      <c r="D96" s="52">
        <v>2.8258969783782959</v>
      </c>
      <c r="E96" s="52">
        <v>2.8258969783782959</v>
      </c>
      <c r="F96" s="52">
        <v>5.812157154083252</v>
      </c>
      <c r="G96" s="52">
        <v>5.812157154083252</v>
      </c>
    </row>
    <row r="97" spans="1:7" x14ac:dyDescent="0.2">
      <c r="A97" s="168" t="s">
        <v>303</v>
      </c>
      <c r="B97" s="184">
        <v>24.579909640519446</v>
      </c>
      <c r="C97" s="75">
        <v>29.83997250160181</v>
      </c>
      <c r="D97" s="75">
        <v>24.264242810920482</v>
      </c>
      <c r="E97" s="75">
        <v>29.65314570226278</v>
      </c>
      <c r="F97" s="75">
        <v>24.902283749784438</v>
      </c>
      <c r="G97" s="75">
        <v>29.923403768469523</v>
      </c>
    </row>
    <row r="98" spans="1:7" x14ac:dyDescent="0.2">
      <c r="A98" s="165" t="s">
        <v>206</v>
      </c>
      <c r="B98" s="169">
        <v>8.6767416000366211</v>
      </c>
      <c r="C98" s="52">
        <v>0.24233925342559814</v>
      </c>
      <c r="D98" s="52">
        <v>10.755021095275879</v>
      </c>
      <c r="E98" s="52">
        <v>0.2751796543598175</v>
      </c>
      <c r="F98" s="52">
        <v>6.9681997299194336</v>
      </c>
      <c r="G98" s="52">
        <v>0.22896885871887207</v>
      </c>
    </row>
    <row r="99" spans="1:7" x14ac:dyDescent="0.2">
      <c r="A99" s="47" t="s">
        <v>293</v>
      </c>
      <c r="B99" s="89">
        <v>2.4226315021514893</v>
      </c>
      <c r="C99" s="53">
        <v>8.0332945799455047E-4</v>
      </c>
      <c r="D99" s="53">
        <v>0.43995240330696106</v>
      </c>
      <c r="E99" s="53">
        <v>1.4103220775723457E-2</v>
      </c>
      <c r="F99" s="53">
        <v>3.4862968921661377</v>
      </c>
      <c r="G99" s="53">
        <v>0.11170291900634766</v>
      </c>
    </row>
    <row r="101" spans="1:7" x14ac:dyDescent="0.2">
      <c r="A101" s="190" t="s">
        <v>290</v>
      </c>
      <c r="B101" s="192" t="s">
        <v>10</v>
      </c>
      <c r="C101" s="193"/>
      <c r="D101" s="192" t="s">
        <v>11</v>
      </c>
      <c r="E101" s="193"/>
    </row>
    <row r="102" spans="1:7" x14ac:dyDescent="0.2">
      <c r="A102" s="191"/>
      <c r="B102" s="13" t="s">
        <v>228</v>
      </c>
      <c r="C102" s="56" t="s">
        <v>4</v>
      </c>
      <c r="D102" s="13" t="s">
        <v>228</v>
      </c>
      <c r="E102" s="56" t="s">
        <v>4</v>
      </c>
    </row>
    <row r="103" spans="1:7" x14ac:dyDescent="0.2">
      <c r="A103" s="2" t="s">
        <v>2</v>
      </c>
      <c r="B103" s="147">
        <f>AVERAGE(B9,D9,F9)</f>
        <v>0.14928390426762014</v>
      </c>
      <c r="C103" s="147">
        <f>AVERAGE(C9,E9,G9)</f>
        <v>5.6170385592926751E-3</v>
      </c>
      <c r="D103" s="147">
        <f>_xlfn.STDEV.S(B9,D9,F9)/SQRT(COUNT(B9,D9,F9))</f>
        <v>2.3966848679237537E-2</v>
      </c>
      <c r="E103" s="147">
        <f>_xlfn.STDEV.S(C9,E9,G9)/SQRT(COUNT(C9,E9,G9))</f>
        <v>9.2197656077077012E-4</v>
      </c>
    </row>
    <row r="104" spans="1:7" x14ac:dyDescent="0.2">
      <c r="A104" s="4" t="s">
        <v>32</v>
      </c>
      <c r="B104" s="147">
        <f>AVERAGE(B23,D23,F23)</f>
        <v>0.17463584399346965</v>
      </c>
      <c r="C104" s="147">
        <f>AVERAGE(C23,E23,G23)</f>
        <v>9.2061023168747425E-3</v>
      </c>
      <c r="D104" s="147">
        <f>_xlfn.STDEV.S(B23,D23,F23)/SQRT(COUNT(B23,D23,F23))</f>
        <v>3.6419582880272083E-2</v>
      </c>
      <c r="E104" s="147">
        <f>_xlfn.STDEV.S(C23,E23,G23)/SQRT(COUNT(C23,E23,G23))</f>
        <v>3.8152079653570709E-3</v>
      </c>
    </row>
    <row r="105" spans="1:7" x14ac:dyDescent="0.2">
      <c r="A105" s="4" t="s">
        <v>33</v>
      </c>
      <c r="B105" s="147">
        <f>AVERAGE(B37,D37,F37)</f>
        <v>0.18274583337667008</v>
      </c>
      <c r="C105" s="147">
        <f>AVERAGE(C37,E37,G37)</f>
        <v>5.1752644918999597E-3</v>
      </c>
      <c r="D105" s="147">
        <f>_xlfn.STDEV.S(B37,D37,F37)/SQRT(COUNT(B37,D37,F37))</f>
        <v>2.8292802378839139E-2</v>
      </c>
      <c r="E105" s="147">
        <f>_xlfn.STDEV.S(C37,E37,G37)/SQRT(COUNT(C37,E37,G37))</f>
        <v>4.027052054858923E-4</v>
      </c>
    </row>
    <row r="106" spans="1:7" x14ac:dyDescent="0.2">
      <c r="A106" s="4" t="s">
        <v>6</v>
      </c>
      <c r="B106" s="147">
        <f>AVERAGE(B51,D51,F51)</f>
        <v>0.30917675510770609</v>
      </c>
      <c r="C106" s="147">
        <f>AVERAGE(C51,E51,G51)</f>
        <v>1.5010152968166443E-2</v>
      </c>
      <c r="D106" s="147">
        <f>_xlfn.STDEV.S(B51,D51,F51)/SQRT(COUNT(B51,D51,F51))</f>
        <v>1.085968961634212E-2</v>
      </c>
      <c r="E106" s="147">
        <f>_xlfn.STDEV.S(C51,E51,G51)/SQRT(COUNT(C51,E51,G51))</f>
        <v>3.289932683838032E-3</v>
      </c>
    </row>
    <row r="107" spans="1:7" x14ac:dyDescent="0.2">
      <c r="A107" s="4" t="s">
        <v>37</v>
      </c>
      <c r="B107" s="147">
        <f>AVERAGE(B65,D65,F65)</f>
        <v>0.19693562141323798</v>
      </c>
      <c r="C107" s="147">
        <f>AVERAGE(C65,E65,G65)</f>
        <v>5.6474452419010869E-3</v>
      </c>
      <c r="D107" s="147">
        <f>_xlfn.STDEV.S(B65,D65,F65)/SQRT(COUNT(B65,D65,47))</f>
        <v>2.598726458175539E-2</v>
      </c>
      <c r="E107" s="147">
        <f>_xlfn.STDEV.S(C65,E65,G65)/SQRT(COUNT(C65,E65,47))</f>
        <v>1.4177669701953548E-3</v>
      </c>
    </row>
    <row r="108" spans="1:7" x14ac:dyDescent="0.2">
      <c r="A108" s="4" t="s">
        <v>38</v>
      </c>
      <c r="B108" s="147">
        <f>AVERAGE(B79,D79,F79)</f>
        <v>0.14318459536154471</v>
      </c>
      <c r="C108" s="147">
        <f>AVERAGE(C79,E79,G79)</f>
        <v>2.3363634287197556E-3</v>
      </c>
      <c r="D108" s="147">
        <f>STDEV(B79,D79,F79)/SQRT(COUNT(B79,D79,F79))</f>
        <v>1.5816624803335535E-2</v>
      </c>
      <c r="E108" s="147">
        <f>STDEV(C79,E79,G79)/SQRT(COUNT(C79,E79,G79))</f>
        <v>5.7737807218717835E-4</v>
      </c>
    </row>
    <row r="109" spans="1:7" x14ac:dyDescent="0.2">
      <c r="A109" s="4" t="s">
        <v>39</v>
      </c>
      <c r="B109" s="147">
        <f>AVERAGE(B93,D93,F93)</f>
        <v>0.28093185545563576</v>
      </c>
      <c r="C109" s="147">
        <f>AVERAGE(C93,E93,G93)</f>
        <v>8.1062457448307663E-3</v>
      </c>
      <c r="D109" s="147">
        <f>STDEV(B93,D93,F93)/SQRT(COUNT(B93,D93,F93))</f>
        <v>1.7462069896296516E-2</v>
      </c>
      <c r="E109" s="147">
        <f>STDEV(C93,E93,G93)/SQRT(COUNT(C93,E93,G93))</f>
        <v>8.930255094500751E-4</v>
      </c>
    </row>
    <row r="111" spans="1:7" x14ac:dyDescent="0.2">
      <c r="A111" s="188" t="s">
        <v>259</v>
      </c>
      <c r="B111" s="189"/>
    </row>
    <row r="112" spans="1:7" ht="17" thickBot="1" x14ac:dyDescent="0.25">
      <c r="A112" s="8"/>
      <c r="B112" s="86" t="s">
        <v>13</v>
      </c>
    </row>
    <row r="113" spans="1:2" x14ac:dyDescent="0.2">
      <c r="A113" s="9" t="s">
        <v>40</v>
      </c>
      <c r="B113" s="118">
        <f>_xlfn.T.TEST(_xlfn.VSTACK(B9,D9,F9),_xlfn.VSTACK(B23,D23,F23),2,2)</f>
        <v>0.59210296248260397</v>
      </c>
    </row>
    <row r="114" spans="1:2" x14ac:dyDescent="0.2">
      <c r="A114" s="9" t="s">
        <v>41</v>
      </c>
      <c r="B114" s="118">
        <f>_xlfn.T.TEST(_xlfn.VSTACK(B9,D9,F9),_xlfn.VSTACK(B37,D37,F37),2,2)</f>
        <v>0.41785444988400494</v>
      </c>
    </row>
    <row r="115" spans="1:2" x14ac:dyDescent="0.2">
      <c r="A115" s="9" t="s">
        <v>256</v>
      </c>
      <c r="B115" s="118">
        <f>_xlfn.T.TEST(_xlfn.VSTACK(B9,D9,F9),_xlfn.VSTACK(B51,D51,F51),2,2)</f>
        <v>3.7057215864909083E-3</v>
      </c>
    </row>
    <row r="116" spans="1:2" x14ac:dyDescent="0.2">
      <c r="A116" s="9" t="s">
        <v>42</v>
      </c>
      <c r="B116" s="118">
        <f>_xlfn.T.TEST(_xlfn.VSTACK(B9,D9,F9),_xlfn.VSTACK(B65,D65,F65),2,2)</f>
        <v>0.24895898709090911</v>
      </c>
    </row>
    <row r="117" spans="1:2" x14ac:dyDescent="0.2">
      <c r="A117" s="9" t="s">
        <v>43</v>
      </c>
      <c r="B117" s="118">
        <f>_xlfn.T.TEST(_xlfn.VSTACK(B9,D9,F9),_xlfn.VSTACK(B79,D79,F79),2,2)</f>
        <v>0.84217580105954937</v>
      </c>
    </row>
    <row r="118" spans="1:2" x14ac:dyDescent="0.2">
      <c r="A118" s="9" t="s">
        <v>214</v>
      </c>
      <c r="B118" s="118">
        <f>_xlfn.T.TEST(_xlfn.VSTACK(B9,D9,F9),_xlfn.VSTACK(B93,D93,F93),2,2)</f>
        <v>1.1338052939081297E-2</v>
      </c>
    </row>
    <row r="119" spans="1:2" x14ac:dyDescent="0.2">
      <c r="A119" s="9" t="s">
        <v>45</v>
      </c>
      <c r="B119" s="118">
        <f>_xlfn.T.TEST(_xlfn.VSTACK(B51,D51,F51),_xlfn.VSTACK(B65,D65,F65),2,2)</f>
        <v>1.6331230751137939E-2</v>
      </c>
    </row>
    <row r="120" spans="1:2" x14ac:dyDescent="0.2">
      <c r="A120" s="9" t="s">
        <v>46</v>
      </c>
      <c r="B120" s="118">
        <f>_xlfn.T.TEST(_xlfn.VSTACK(B51,D51,F51),_xlfn.VSTACK(B79,D79,F79),2,2)</f>
        <v>9.8176266131191404E-4</v>
      </c>
    </row>
    <row r="121" spans="1:2" x14ac:dyDescent="0.2">
      <c r="A121" s="11" t="s">
        <v>47</v>
      </c>
      <c r="B121" s="148">
        <f>_xlfn.T.TEST(_xlfn.VSTACK(B51,D51,F51),_xlfn.VSTACK(B93,D93,F93),2,2)</f>
        <v>0.24153639696165624</v>
      </c>
    </row>
  </sheetData>
  <mergeCells count="33">
    <mergeCell ref="A87:A88"/>
    <mergeCell ref="B87:C87"/>
    <mergeCell ref="D87:E87"/>
    <mergeCell ref="F87:G87"/>
    <mergeCell ref="A17:A18"/>
    <mergeCell ref="B17:C17"/>
    <mergeCell ref="D17:E17"/>
    <mergeCell ref="F17:G17"/>
    <mergeCell ref="A31:A32"/>
    <mergeCell ref="B31:C31"/>
    <mergeCell ref="D31:E31"/>
    <mergeCell ref="F31:G31"/>
    <mergeCell ref="A2:G2"/>
    <mergeCell ref="A3:A4"/>
    <mergeCell ref="B3:C3"/>
    <mergeCell ref="D3:E3"/>
    <mergeCell ref="F3:G3"/>
    <mergeCell ref="A111:B111"/>
    <mergeCell ref="A45:A46"/>
    <mergeCell ref="B45:C45"/>
    <mergeCell ref="D45:E45"/>
    <mergeCell ref="F45:G45"/>
    <mergeCell ref="A73:A74"/>
    <mergeCell ref="B73:C73"/>
    <mergeCell ref="D73:E73"/>
    <mergeCell ref="F73:G73"/>
    <mergeCell ref="A59:A60"/>
    <mergeCell ref="B59:C59"/>
    <mergeCell ref="D59:E59"/>
    <mergeCell ref="F59:G59"/>
    <mergeCell ref="A101:A102"/>
    <mergeCell ref="B101:C101"/>
    <mergeCell ref="D101:E101"/>
  </mergeCells>
  <phoneticPr fontId="7"/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BB40-C5B9-9B47-9762-5BE9A5D0DFF8}">
  <dimension ref="A1:M154"/>
  <sheetViews>
    <sheetView zoomScaleNormal="100" workbookViewId="0"/>
  </sheetViews>
  <sheetFormatPr baseColWidth="10" defaultColWidth="11" defaultRowHeight="16" x14ac:dyDescent="0.2"/>
  <cols>
    <col min="1" max="1" width="12.6640625" bestFit="1" customWidth="1"/>
    <col min="2" max="3" width="9.5" bestFit="1" customWidth="1"/>
    <col min="4" max="4" width="9.6640625" bestFit="1" customWidth="1"/>
    <col min="5" max="5" width="9.5" bestFit="1" customWidth="1"/>
    <col min="6" max="6" width="11.33203125" bestFit="1" customWidth="1"/>
    <col min="7" max="7" width="14.6640625" bestFit="1" customWidth="1"/>
    <col min="8" max="8" width="11.83203125" bestFit="1" customWidth="1"/>
    <col min="10" max="10" width="26" bestFit="1" customWidth="1"/>
    <col min="11" max="11" width="9.1640625" bestFit="1" customWidth="1"/>
    <col min="12" max="12" width="20.6640625" customWidth="1"/>
    <col min="13" max="13" width="12.1640625" customWidth="1"/>
  </cols>
  <sheetData>
    <row r="1" spans="1:13" ht="17" thickBot="1" x14ac:dyDescent="0.25">
      <c r="A1" s="103" t="s">
        <v>24</v>
      </c>
      <c r="B1" s="19"/>
      <c r="C1" s="19"/>
      <c r="D1" s="15"/>
      <c r="E1" s="15"/>
      <c r="F1" s="15"/>
      <c r="G1" s="15"/>
      <c r="H1" s="12"/>
    </row>
    <row r="2" spans="1:13" ht="17" thickBot="1" x14ac:dyDescent="0.25">
      <c r="A2" s="18"/>
      <c r="B2" s="14" t="s">
        <v>2</v>
      </c>
      <c r="C2" s="21" t="s">
        <v>32</v>
      </c>
      <c r="D2" s="16" t="s">
        <v>33</v>
      </c>
      <c r="E2" s="16" t="s">
        <v>6</v>
      </c>
      <c r="F2" s="16" t="s">
        <v>34</v>
      </c>
      <c r="G2" s="16" t="s">
        <v>35</v>
      </c>
      <c r="H2" s="16" t="s">
        <v>48</v>
      </c>
      <c r="J2" s="202" t="s">
        <v>26</v>
      </c>
      <c r="K2" s="204"/>
      <c r="L2" s="6"/>
    </row>
    <row r="3" spans="1:13" ht="17" thickBot="1" x14ac:dyDescent="0.25">
      <c r="A3" s="59" t="s">
        <v>101</v>
      </c>
      <c r="B3" s="12">
        <v>31</v>
      </c>
      <c r="C3" s="12">
        <v>17</v>
      </c>
      <c r="D3" s="12">
        <v>16</v>
      </c>
      <c r="E3" s="12">
        <v>62</v>
      </c>
      <c r="F3" s="12">
        <v>16</v>
      </c>
      <c r="G3" s="12">
        <v>18</v>
      </c>
      <c r="H3" s="12">
        <v>16</v>
      </c>
      <c r="J3" s="94"/>
      <c r="K3" s="92" t="s">
        <v>13</v>
      </c>
      <c r="L3" s="5"/>
    </row>
    <row r="4" spans="1:13" x14ac:dyDescent="0.2">
      <c r="A4" s="59" t="s">
        <v>27</v>
      </c>
      <c r="B4" s="17">
        <v>4.2599999999999999E-5</v>
      </c>
      <c r="C4" s="17">
        <v>4.7599999999999998E-5</v>
      </c>
      <c r="D4" s="17">
        <v>2.635E-5</v>
      </c>
      <c r="E4" s="17">
        <v>4.64E-3</v>
      </c>
      <c r="F4" s="17">
        <v>1.5550000000000001E-4</v>
      </c>
      <c r="G4" s="17">
        <v>6.4750000000000002E-5</v>
      </c>
      <c r="H4" s="17">
        <v>2.4199999999999998E-3</v>
      </c>
      <c r="J4" s="9" t="s">
        <v>40</v>
      </c>
      <c r="K4" s="62">
        <v>0.66949999999999998</v>
      </c>
      <c r="L4" s="5"/>
    </row>
    <row r="5" spans="1:13" ht="17" thickBot="1" x14ac:dyDescent="0.25">
      <c r="A5" s="100" t="s">
        <v>271</v>
      </c>
      <c r="B5" s="80">
        <f>B4/$B$4</f>
        <v>1</v>
      </c>
      <c r="C5" s="80">
        <f t="shared" ref="C5:H5" si="0">C4/$B$4</f>
        <v>1.1173708920187793</v>
      </c>
      <c r="D5" s="80">
        <f t="shared" si="0"/>
        <v>0.61854460093896713</v>
      </c>
      <c r="E5" s="80">
        <f t="shared" si="0"/>
        <v>108.92018779342723</v>
      </c>
      <c r="F5" s="80">
        <f t="shared" si="0"/>
        <v>3.650234741784038</v>
      </c>
      <c r="G5" s="80">
        <f t="shared" si="0"/>
        <v>1.5199530516431925</v>
      </c>
      <c r="H5" s="80">
        <f t="shared" si="0"/>
        <v>56.8075117370892</v>
      </c>
      <c r="J5" s="9" t="s">
        <v>49</v>
      </c>
      <c r="K5" s="102">
        <v>4.0000000000000002E-4</v>
      </c>
      <c r="L5" s="5"/>
    </row>
    <row r="6" spans="1:13" x14ac:dyDescent="0.2">
      <c r="A6" s="12"/>
      <c r="B6" s="7">
        <v>1.4999999999999999E-4</v>
      </c>
      <c r="C6" s="7">
        <v>2.43E-4</v>
      </c>
      <c r="D6" s="7">
        <v>1.8099999999999999E-5</v>
      </c>
      <c r="E6" s="7">
        <v>1.8599999999999998E-2</v>
      </c>
      <c r="F6" s="7">
        <v>1.0399999999999999E-4</v>
      </c>
      <c r="G6" s="7">
        <v>3.3699999999999999E-5</v>
      </c>
      <c r="H6" s="7">
        <v>2.9099999999999998E-3</v>
      </c>
      <c r="J6" s="9" t="s">
        <v>14</v>
      </c>
      <c r="K6" s="102" t="s">
        <v>28</v>
      </c>
      <c r="L6" s="5"/>
    </row>
    <row r="7" spans="1:13" x14ac:dyDescent="0.2">
      <c r="A7" s="12"/>
      <c r="B7" s="7">
        <v>2.2799999999999999E-5</v>
      </c>
      <c r="C7" s="7">
        <v>2.5199999999999999E-5</v>
      </c>
      <c r="D7" s="7">
        <v>1.22E-5</v>
      </c>
      <c r="E7" s="7">
        <v>2.23E-2</v>
      </c>
      <c r="F7" s="7">
        <v>1.46E-4</v>
      </c>
      <c r="G7" s="7">
        <v>5.9500000000000003E-5</v>
      </c>
      <c r="H7" s="7">
        <v>1.42E-3</v>
      </c>
      <c r="J7" s="9" t="s">
        <v>50</v>
      </c>
      <c r="K7" s="102" t="s">
        <v>28</v>
      </c>
      <c r="L7" s="5"/>
    </row>
    <row r="8" spans="1:13" x14ac:dyDescent="0.2">
      <c r="A8" s="12"/>
      <c r="B8" s="7">
        <v>5.63E-5</v>
      </c>
      <c r="C8" s="7">
        <v>2.7500000000000001E-5</v>
      </c>
      <c r="D8" s="7">
        <v>1.13E-5</v>
      </c>
      <c r="E8" s="7">
        <v>8.0699999999999996E-5</v>
      </c>
      <c r="F8" s="7">
        <v>4.5899999999999999E-4</v>
      </c>
      <c r="G8" s="7">
        <v>1.01E-4</v>
      </c>
      <c r="H8" s="7">
        <v>1.9E-3</v>
      </c>
      <c r="J8" s="9" t="s">
        <v>43</v>
      </c>
      <c r="K8" s="102">
        <v>0.20599999999999999</v>
      </c>
      <c r="L8" s="5"/>
    </row>
    <row r="9" spans="1:13" x14ac:dyDescent="0.2">
      <c r="A9" s="12"/>
      <c r="B9" s="7">
        <v>9.2800000000000006E-5</v>
      </c>
      <c r="C9" s="7">
        <v>5.8100000000000003E-5</v>
      </c>
      <c r="D9" s="7">
        <v>2.7100000000000001E-5</v>
      </c>
      <c r="E9" s="7">
        <v>1.6000000000000001E-3</v>
      </c>
      <c r="F9" s="7">
        <v>2.1900000000000001E-4</v>
      </c>
      <c r="G9" s="7">
        <v>6.0499999999999996E-4</v>
      </c>
      <c r="H9" s="7">
        <v>1.9300000000000001E-3</v>
      </c>
      <c r="J9" s="9" t="s">
        <v>51</v>
      </c>
      <c r="K9" s="102" t="s">
        <v>28</v>
      </c>
      <c r="L9" s="5"/>
    </row>
    <row r="10" spans="1:13" x14ac:dyDescent="0.2">
      <c r="A10" s="12"/>
      <c r="B10" s="7">
        <v>3.8600000000000003E-5</v>
      </c>
      <c r="C10" s="7">
        <v>5.3300000000000001E-5</v>
      </c>
      <c r="D10" s="7">
        <v>1.9400000000000001E-5</v>
      </c>
      <c r="E10" s="7">
        <v>1.26E-2</v>
      </c>
      <c r="F10" s="7">
        <v>2.7999999999999998E-4</v>
      </c>
      <c r="G10" s="7">
        <v>1.74E-4</v>
      </c>
      <c r="H10" s="7">
        <v>1.6799999999999999E-2</v>
      </c>
      <c r="J10" s="9" t="s">
        <v>52</v>
      </c>
      <c r="K10" s="102" t="s">
        <v>28</v>
      </c>
      <c r="L10" s="5"/>
    </row>
    <row r="11" spans="1:13" x14ac:dyDescent="0.2">
      <c r="A11" s="12"/>
      <c r="B11" s="7">
        <v>3.21E-4</v>
      </c>
      <c r="C11" s="7">
        <v>2.9499999999999999E-5</v>
      </c>
      <c r="D11" s="7">
        <v>1.5E-5</v>
      </c>
      <c r="E11" s="7">
        <v>2.0799999999999998E-3</v>
      </c>
      <c r="F11" s="7">
        <v>1.17E-4</v>
      </c>
      <c r="G11" s="7">
        <v>6.9999999999999994E-5</v>
      </c>
      <c r="H11" s="7">
        <v>1.6000000000000001E-3</v>
      </c>
      <c r="J11" s="9" t="s">
        <v>53</v>
      </c>
      <c r="K11" s="102" t="s">
        <v>28</v>
      </c>
      <c r="L11" s="5"/>
    </row>
    <row r="12" spans="1:13" x14ac:dyDescent="0.2">
      <c r="A12" s="12"/>
      <c r="B12" s="7">
        <v>1.8599999999999999E-4</v>
      </c>
      <c r="C12" s="7">
        <v>3.1099999999999997E-5</v>
      </c>
      <c r="D12" s="7">
        <v>8.5599999999999994E-6</v>
      </c>
      <c r="E12" s="7">
        <v>4.0800000000000003E-3</v>
      </c>
      <c r="F12" s="7">
        <v>3.8499999999999998E-4</v>
      </c>
      <c r="G12" s="7">
        <v>4.5200000000000001E-5</v>
      </c>
      <c r="H12" s="7">
        <v>1.17E-2</v>
      </c>
      <c r="J12" s="11" t="s">
        <v>54</v>
      </c>
      <c r="K12" s="72">
        <v>0.18010000000000001</v>
      </c>
      <c r="L12" s="5"/>
      <c r="M12" s="5"/>
    </row>
    <row r="13" spans="1:13" x14ac:dyDescent="0.2">
      <c r="A13" s="12"/>
      <c r="B13" s="7">
        <v>3.18E-5</v>
      </c>
      <c r="C13" s="7">
        <v>1.07E-4</v>
      </c>
      <c r="D13" s="7">
        <v>1.26E-5</v>
      </c>
      <c r="E13" s="7">
        <v>2.7E-2</v>
      </c>
      <c r="F13" s="7">
        <v>1.65E-4</v>
      </c>
      <c r="G13" s="7">
        <v>9.5699999999999995E-5</v>
      </c>
      <c r="H13" s="7">
        <v>1.6900000000000001E-3</v>
      </c>
      <c r="I13" s="5"/>
      <c r="J13" s="5"/>
      <c r="K13" s="5"/>
      <c r="L13" s="5"/>
      <c r="M13" s="5"/>
    </row>
    <row r="14" spans="1:13" x14ac:dyDescent="0.2">
      <c r="A14" s="12"/>
      <c r="B14" s="7">
        <v>4.0399999999999999E-5</v>
      </c>
      <c r="C14" s="7">
        <v>7.9200000000000001E-5</v>
      </c>
      <c r="D14" s="7">
        <v>2.5599999999999999E-5</v>
      </c>
      <c r="E14" s="7">
        <v>2.16E-3</v>
      </c>
      <c r="F14" s="7">
        <v>9.7399999999999996E-5</v>
      </c>
      <c r="G14" s="7">
        <v>3.8800000000000001E-5</v>
      </c>
      <c r="H14" s="7">
        <v>1.12E-2</v>
      </c>
      <c r="J14" s="5"/>
      <c r="K14" s="5"/>
      <c r="L14" s="5"/>
      <c r="M14" s="5"/>
    </row>
    <row r="15" spans="1:13" x14ac:dyDescent="0.2">
      <c r="A15" s="12"/>
      <c r="B15" s="7">
        <v>3.5500000000000002E-5</v>
      </c>
      <c r="C15" s="7">
        <v>8.3300000000000005E-5</v>
      </c>
      <c r="D15" s="7">
        <v>3.3500000000000001E-5</v>
      </c>
      <c r="E15" s="7">
        <v>2.0199999999999999E-2</v>
      </c>
      <c r="F15" s="7">
        <v>6.3999999999999997E-5</v>
      </c>
      <c r="G15" s="7">
        <v>2.0100000000000001E-5</v>
      </c>
      <c r="H15" s="7">
        <v>1.24E-3</v>
      </c>
      <c r="J15" s="5"/>
      <c r="K15" s="5"/>
      <c r="L15" s="5"/>
      <c r="M15" s="5"/>
    </row>
    <row r="16" spans="1:13" x14ac:dyDescent="0.2">
      <c r="A16" s="12"/>
      <c r="B16" s="7">
        <v>5.2299999999999997E-5</v>
      </c>
      <c r="C16" s="7">
        <v>1.7099999999999999E-5</v>
      </c>
      <c r="D16" s="7">
        <v>3.18E-5</v>
      </c>
      <c r="E16" s="7">
        <v>9.4399999999999996E-4</v>
      </c>
      <c r="F16" s="7">
        <v>1.3100000000000001E-4</v>
      </c>
      <c r="G16" s="7">
        <v>5.2899999999999998E-5</v>
      </c>
      <c r="H16" s="7">
        <v>8.61E-4</v>
      </c>
      <c r="J16" s="5"/>
      <c r="K16" s="5"/>
      <c r="L16" s="5"/>
      <c r="M16" s="5"/>
    </row>
    <row r="17" spans="1:13" x14ac:dyDescent="0.2">
      <c r="A17" s="12"/>
      <c r="B17" s="7">
        <v>3.5299999999999997E-5</v>
      </c>
      <c r="C17" s="7">
        <v>1.05E-4</v>
      </c>
      <c r="D17" s="7">
        <v>3.04E-5</v>
      </c>
      <c r="E17" s="7">
        <v>4.1200000000000004E-3</v>
      </c>
      <c r="F17" s="7">
        <v>1.7100000000000001E-4</v>
      </c>
      <c r="G17" s="7">
        <v>3.0199999999999999E-5</v>
      </c>
      <c r="H17" s="7">
        <v>3.2699999999999999E-3</v>
      </c>
      <c r="J17" s="5"/>
      <c r="K17" s="5"/>
      <c r="L17" s="5"/>
      <c r="M17" s="5"/>
    </row>
    <row r="18" spans="1:13" x14ac:dyDescent="0.2">
      <c r="A18" s="12"/>
      <c r="B18" s="7">
        <v>4.2700000000000001E-5</v>
      </c>
      <c r="C18" s="7">
        <v>1.4600000000000001E-5</v>
      </c>
      <c r="D18" s="7">
        <v>1.35E-4</v>
      </c>
      <c r="E18" s="7">
        <v>1.32E-2</v>
      </c>
      <c r="F18" s="7">
        <v>1.46E-4</v>
      </c>
      <c r="G18" s="7">
        <v>7.9400000000000006E-5</v>
      </c>
      <c r="H18" s="7">
        <v>2.1999999999999999E-2</v>
      </c>
      <c r="J18" s="5"/>
      <c r="K18" s="5"/>
      <c r="L18" s="5"/>
      <c r="M18" s="5"/>
    </row>
    <row r="19" spans="1:13" x14ac:dyDescent="0.2">
      <c r="A19" s="12"/>
      <c r="B19" s="7">
        <v>4.2599999999999999E-5</v>
      </c>
      <c r="C19" s="7">
        <v>4.7599999999999998E-5</v>
      </c>
      <c r="D19" s="7">
        <v>5.38E-5</v>
      </c>
      <c r="E19" s="7">
        <v>1.32E-2</v>
      </c>
      <c r="F19" s="7">
        <v>8.1600000000000005E-5</v>
      </c>
      <c r="G19" s="7">
        <v>7.3499999999999998E-5</v>
      </c>
      <c r="H19" s="7">
        <v>5.7899999999999998E-4</v>
      </c>
      <c r="J19" s="5"/>
      <c r="K19" s="5"/>
      <c r="L19" s="5"/>
      <c r="M19" s="5"/>
    </row>
    <row r="20" spans="1:13" x14ac:dyDescent="0.2">
      <c r="A20" s="12"/>
      <c r="B20" s="7">
        <v>3.57E-5</v>
      </c>
      <c r="C20" s="7">
        <v>1.6099999999999998E-5</v>
      </c>
      <c r="D20" s="7">
        <v>2.8500000000000002E-5</v>
      </c>
      <c r="E20" s="7">
        <v>4.1200000000000004E-3</v>
      </c>
      <c r="F20" s="7">
        <v>7.0299999999999996E-4</v>
      </c>
      <c r="G20" s="7">
        <v>2.8099999999999999E-5</v>
      </c>
      <c r="H20" s="7">
        <v>1.0200000000000001E-2</v>
      </c>
      <c r="J20" s="5"/>
      <c r="K20" s="5"/>
      <c r="L20" s="5"/>
      <c r="M20" s="5"/>
    </row>
    <row r="21" spans="1:13" x14ac:dyDescent="0.2">
      <c r="A21" s="12"/>
      <c r="B21" s="7">
        <v>1.22E-5</v>
      </c>
      <c r="C21" s="7">
        <v>3.79E-5</v>
      </c>
      <c r="D21" s="7">
        <v>2.9300000000000001E-5</v>
      </c>
      <c r="E21" s="7">
        <v>1.15E-2</v>
      </c>
      <c r="F21" s="7">
        <v>2.1000000000000001E-4</v>
      </c>
      <c r="G21" s="7">
        <v>8.6299999999999997E-5</v>
      </c>
      <c r="H21" s="7">
        <v>1.17E-2</v>
      </c>
      <c r="J21" s="5"/>
      <c r="K21" s="5"/>
      <c r="L21" s="5"/>
    </row>
    <row r="22" spans="1:13" x14ac:dyDescent="0.2">
      <c r="A22" s="12"/>
      <c r="B22" s="7">
        <v>2.8900000000000001E-5</v>
      </c>
      <c r="C22" s="7">
        <v>9.8900000000000005E-5</v>
      </c>
      <c r="D22" s="17"/>
      <c r="E22" s="7">
        <v>4.4999999999999997E-3</v>
      </c>
      <c r="F22" s="7"/>
      <c r="G22" s="17">
        <v>5.8199999999999998E-5</v>
      </c>
      <c r="H22" s="17"/>
      <c r="J22" s="5"/>
    </row>
    <row r="23" spans="1:13" x14ac:dyDescent="0.2">
      <c r="A23" s="12"/>
      <c r="B23" s="7">
        <v>2.8399999999999999E-5</v>
      </c>
      <c r="C23" s="7"/>
      <c r="D23" s="17"/>
      <c r="E23" s="7">
        <v>2.23E-2</v>
      </c>
      <c r="F23" s="7"/>
      <c r="G23" s="17">
        <v>2.23E-4</v>
      </c>
      <c r="H23" s="17"/>
      <c r="J23" s="5"/>
    </row>
    <row r="24" spans="1:13" x14ac:dyDescent="0.2">
      <c r="A24" s="12"/>
      <c r="B24" s="7">
        <v>1.84E-4</v>
      </c>
      <c r="C24" s="7"/>
      <c r="D24" s="17"/>
      <c r="E24" s="7">
        <v>4.0800000000000003E-2</v>
      </c>
      <c r="F24" s="7"/>
      <c r="G24" s="17"/>
      <c r="H24" s="17"/>
      <c r="J24" s="5"/>
    </row>
    <row r="25" spans="1:13" x14ac:dyDescent="0.2">
      <c r="A25" s="12"/>
      <c r="B25" s="7">
        <v>8.7899999999999995E-5</v>
      </c>
      <c r="C25" s="7"/>
      <c r="D25" s="17"/>
      <c r="E25" s="7">
        <v>1.2099999999999999E-3</v>
      </c>
      <c r="F25" s="7"/>
      <c r="G25" s="17"/>
      <c r="H25" s="17"/>
      <c r="J25" s="5"/>
    </row>
    <row r="26" spans="1:13" x14ac:dyDescent="0.2">
      <c r="A26" s="12"/>
      <c r="B26" s="7">
        <v>2.8099999999999999E-5</v>
      </c>
      <c r="C26" s="7"/>
      <c r="D26" s="17"/>
      <c r="E26" s="7">
        <v>3.6700000000000001E-3</v>
      </c>
      <c r="F26" s="7"/>
      <c r="G26" s="17"/>
      <c r="H26" s="17"/>
      <c r="J26" s="5"/>
    </row>
    <row r="27" spans="1:13" x14ac:dyDescent="0.2">
      <c r="A27" s="12"/>
      <c r="B27" s="7">
        <v>7.5500000000000006E-5</v>
      </c>
      <c r="C27" s="7"/>
      <c r="D27" s="17"/>
      <c r="E27" s="7">
        <v>3.2300000000000002E-2</v>
      </c>
      <c r="F27" s="7"/>
      <c r="G27" s="17"/>
      <c r="H27" s="17"/>
    </row>
    <row r="28" spans="1:13" x14ac:dyDescent="0.2">
      <c r="A28" s="12"/>
      <c r="B28" s="7">
        <v>3.0499999999999999E-5</v>
      </c>
      <c r="C28" s="7"/>
      <c r="D28" s="17"/>
      <c r="E28" s="7">
        <v>1.04E-2</v>
      </c>
      <c r="F28" s="7"/>
      <c r="G28" s="17"/>
      <c r="H28" s="17"/>
    </row>
    <row r="29" spans="1:13" x14ac:dyDescent="0.2">
      <c r="A29" s="12"/>
      <c r="B29" s="7">
        <v>5.3399999999999997E-5</v>
      </c>
      <c r="C29" s="7"/>
      <c r="D29" s="17"/>
      <c r="E29" s="7">
        <v>1.0999999999999999E-2</v>
      </c>
      <c r="F29" s="7"/>
      <c r="G29" s="17"/>
      <c r="H29" s="17"/>
    </row>
    <row r="30" spans="1:13" x14ac:dyDescent="0.2">
      <c r="A30" s="12"/>
      <c r="B30" s="7">
        <v>5.8600000000000001E-5</v>
      </c>
      <c r="C30" s="7"/>
      <c r="D30" s="17"/>
      <c r="E30" s="7">
        <v>1.6199999999999999E-3</v>
      </c>
      <c r="F30" s="7"/>
      <c r="G30" s="17"/>
      <c r="H30" s="17"/>
    </row>
    <row r="31" spans="1:13" x14ac:dyDescent="0.2">
      <c r="A31" s="12"/>
      <c r="B31" s="7">
        <v>1.3300000000000001E-4</v>
      </c>
      <c r="C31" s="7"/>
      <c r="D31" s="17"/>
      <c r="E31" s="7">
        <v>4.0699999999999998E-3</v>
      </c>
      <c r="F31" s="7"/>
      <c r="G31" s="17"/>
      <c r="H31" s="17"/>
    </row>
    <row r="32" spans="1:13" x14ac:dyDescent="0.2">
      <c r="A32" s="12"/>
      <c r="B32" s="7">
        <v>3.3100000000000002E-4</v>
      </c>
      <c r="C32" s="7"/>
      <c r="D32" s="17"/>
      <c r="E32" s="7">
        <v>1E-3</v>
      </c>
      <c r="F32" s="7"/>
      <c r="G32" s="17"/>
      <c r="H32" s="17"/>
    </row>
    <row r="33" spans="1:8" x14ac:dyDescent="0.2">
      <c r="A33" s="12"/>
      <c r="B33" s="7">
        <v>2.9799999999999999E-5</v>
      </c>
      <c r="C33" s="7"/>
      <c r="D33" s="17"/>
      <c r="E33" s="7">
        <v>6.4000000000000005E-4</v>
      </c>
      <c r="F33" s="7"/>
      <c r="G33" s="17"/>
      <c r="H33" s="17"/>
    </row>
    <row r="34" spans="1:8" x14ac:dyDescent="0.2">
      <c r="A34" s="12"/>
      <c r="B34" s="7">
        <v>2.5000000000000001E-5</v>
      </c>
      <c r="C34" s="7"/>
      <c r="D34" s="17"/>
      <c r="E34" s="7">
        <v>3.0200000000000001E-3</v>
      </c>
      <c r="F34" s="7"/>
      <c r="G34" s="17"/>
      <c r="H34" s="17"/>
    </row>
    <row r="35" spans="1:8" x14ac:dyDescent="0.2">
      <c r="A35" s="12"/>
      <c r="B35" s="7">
        <v>2.7800000000000001E-5</v>
      </c>
      <c r="C35" s="7"/>
      <c r="D35" s="17"/>
      <c r="E35" s="7">
        <v>1.2999999999999999E-2</v>
      </c>
      <c r="F35" s="7"/>
      <c r="G35" s="17"/>
      <c r="H35" s="17"/>
    </row>
    <row r="36" spans="1:8" x14ac:dyDescent="0.2">
      <c r="A36" s="12"/>
      <c r="B36" s="7">
        <v>6.6799999999999997E-5</v>
      </c>
      <c r="C36" s="7"/>
      <c r="D36" s="17"/>
      <c r="E36" s="7">
        <v>2.66E-3</v>
      </c>
      <c r="F36" s="7"/>
      <c r="G36" s="17"/>
      <c r="H36" s="17"/>
    </row>
    <row r="37" spans="1:8" x14ac:dyDescent="0.2">
      <c r="A37" s="12"/>
      <c r="B37" s="17"/>
      <c r="C37" s="17"/>
      <c r="D37" s="17"/>
      <c r="E37" s="7">
        <v>2.52E-2</v>
      </c>
      <c r="F37" s="7"/>
      <c r="G37" s="17"/>
      <c r="H37" s="17"/>
    </row>
    <row r="38" spans="1:8" x14ac:dyDescent="0.2">
      <c r="A38" s="12"/>
      <c r="B38" s="17"/>
      <c r="C38" s="17"/>
      <c r="D38" s="17"/>
      <c r="E38" s="7">
        <v>1.15E-2</v>
      </c>
      <c r="F38" s="7"/>
      <c r="G38" s="17"/>
      <c r="H38" s="17"/>
    </row>
    <row r="39" spans="1:8" x14ac:dyDescent="0.2">
      <c r="A39" s="12"/>
      <c r="B39" s="17"/>
      <c r="C39" s="17"/>
      <c r="D39" s="17"/>
      <c r="E39" s="7">
        <v>1.08E-3</v>
      </c>
      <c r="F39" s="7"/>
      <c r="G39" s="17"/>
      <c r="H39" s="17"/>
    </row>
    <row r="40" spans="1:8" x14ac:dyDescent="0.2">
      <c r="A40" s="12"/>
      <c r="B40" s="17"/>
      <c r="C40" s="17"/>
      <c r="D40" s="17"/>
      <c r="E40" s="7">
        <v>2.35E-2</v>
      </c>
      <c r="F40" s="7"/>
      <c r="G40" s="17"/>
      <c r="H40" s="17"/>
    </row>
    <row r="41" spans="1:8" x14ac:dyDescent="0.2">
      <c r="A41" s="12"/>
      <c r="B41" s="17"/>
      <c r="C41" s="17"/>
      <c r="D41" s="17"/>
      <c r="E41" s="7">
        <v>6.7099999999999998E-3</v>
      </c>
      <c r="F41" s="7"/>
      <c r="G41" s="17"/>
      <c r="H41" s="17"/>
    </row>
    <row r="42" spans="1:8" x14ac:dyDescent="0.2">
      <c r="A42" s="12"/>
      <c r="B42" s="17"/>
      <c r="C42" s="17"/>
      <c r="D42" s="17"/>
      <c r="E42" s="7">
        <v>3.0500000000000002E-3</v>
      </c>
      <c r="F42" s="7"/>
      <c r="G42" s="17"/>
      <c r="H42" s="17"/>
    </row>
    <row r="43" spans="1:8" x14ac:dyDescent="0.2">
      <c r="A43" s="12"/>
      <c r="B43" s="17"/>
      <c r="C43" s="17"/>
      <c r="D43" s="17"/>
      <c r="E43" s="7">
        <v>6.59E-2</v>
      </c>
      <c r="F43" s="7"/>
      <c r="G43" s="17"/>
      <c r="H43" s="17"/>
    </row>
    <row r="44" spans="1:8" x14ac:dyDescent="0.2">
      <c r="A44" s="12"/>
      <c r="B44" s="17"/>
      <c r="C44" s="17"/>
      <c r="D44" s="17"/>
      <c r="E44" s="7">
        <v>2.3400000000000001E-2</v>
      </c>
      <c r="F44" s="7"/>
      <c r="G44" s="17"/>
      <c r="H44" s="17"/>
    </row>
    <row r="45" spans="1:8" x14ac:dyDescent="0.2">
      <c r="A45" s="12"/>
      <c r="B45" s="17"/>
      <c r="C45" s="17"/>
      <c r="D45" s="17"/>
      <c r="E45" s="7">
        <v>1.9100000000000001E-4</v>
      </c>
      <c r="F45" s="7"/>
      <c r="G45" s="17"/>
      <c r="H45" s="17"/>
    </row>
    <row r="46" spans="1:8" x14ac:dyDescent="0.2">
      <c r="A46" s="12"/>
      <c r="B46" s="17"/>
      <c r="C46" s="17"/>
      <c r="D46" s="17"/>
      <c r="E46" s="7">
        <v>3.16E-3</v>
      </c>
      <c r="F46" s="7"/>
      <c r="G46" s="17"/>
      <c r="H46" s="17"/>
    </row>
    <row r="47" spans="1:8" x14ac:dyDescent="0.2">
      <c r="A47" s="12"/>
      <c r="B47" s="17"/>
      <c r="C47" s="17"/>
      <c r="D47" s="17"/>
      <c r="E47" s="7">
        <v>6.4400000000000004E-4</v>
      </c>
      <c r="F47" s="7"/>
      <c r="G47" s="17"/>
      <c r="H47" s="17"/>
    </row>
    <row r="48" spans="1:8" x14ac:dyDescent="0.2">
      <c r="A48" s="12"/>
      <c r="B48" s="17"/>
      <c r="C48" s="17"/>
      <c r="D48" s="17"/>
      <c r="E48" s="7">
        <v>1.42E-3</v>
      </c>
      <c r="F48" s="7"/>
      <c r="G48" s="17"/>
      <c r="H48" s="17"/>
    </row>
    <row r="49" spans="1:8" x14ac:dyDescent="0.2">
      <c r="A49" s="12"/>
      <c r="B49" s="17"/>
      <c r="C49" s="17"/>
      <c r="D49" s="17"/>
      <c r="E49" s="7">
        <v>3.8400000000000001E-3</v>
      </c>
      <c r="F49" s="7"/>
      <c r="G49" s="17"/>
      <c r="H49" s="17"/>
    </row>
    <row r="50" spans="1:8" x14ac:dyDescent="0.2">
      <c r="A50" s="12"/>
      <c r="B50" s="17"/>
      <c r="C50" s="17"/>
      <c r="D50" s="17"/>
      <c r="E50" s="7">
        <v>6.0800000000000003E-4</v>
      </c>
      <c r="F50" s="7"/>
      <c r="G50" s="17"/>
      <c r="H50" s="17"/>
    </row>
    <row r="51" spans="1:8" x14ac:dyDescent="0.2">
      <c r="A51" s="12"/>
      <c r="B51" s="17"/>
      <c r="C51" s="17"/>
      <c r="D51" s="17"/>
      <c r="E51" s="7">
        <v>9.01E-4</v>
      </c>
      <c r="F51" s="7"/>
      <c r="G51" s="17"/>
      <c r="H51" s="17"/>
    </row>
    <row r="52" spans="1:8" x14ac:dyDescent="0.2">
      <c r="A52" s="12"/>
      <c r="B52" s="17"/>
      <c r="C52" s="17"/>
      <c r="D52" s="17"/>
      <c r="E52" s="7">
        <v>7.7000000000000002E-3</v>
      </c>
      <c r="F52" s="7"/>
      <c r="G52" s="17"/>
      <c r="H52" s="17"/>
    </row>
    <row r="53" spans="1:8" x14ac:dyDescent="0.2">
      <c r="A53" s="12"/>
      <c r="B53" s="17"/>
      <c r="C53" s="17"/>
      <c r="D53" s="17"/>
      <c r="E53" s="7">
        <v>1.2800000000000001E-2</v>
      </c>
      <c r="F53" s="7"/>
      <c r="G53" s="17"/>
      <c r="H53" s="17"/>
    </row>
    <row r="54" spans="1:8" x14ac:dyDescent="0.2">
      <c r="A54" s="12"/>
      <c r="B54" s="17"/>
      <c r="C54" s="17"/>
      <c r="D54" s="17"/>
      <c r="E54" s="7">
        <v>6.2599999999999999E-3</v>
      </c>
      <c r="F54" s="7"/>
      <c r="G54" s="17"/>
      <c r="H54" s="17"/>
    </row>
    <row r="55" spans="1:8" x14ac:dyDescent="0.2">
      <c r="A55" s="12"/>
      <c r="B55" s="17"/>
      <c r="C55" s="17"/>
      <c r="D55" s="17"/>
      <c r="E55" s="7">
        <v>3.65E-3</v>
      </c>
      <c r="F55" s="7"/>
      <c r="G55" s="17"/>
      <c r="H55" s="17"/>
    </row>
    <row r="56" spans="1:8" x14ac:dyDescent="0.2">
      <c r="A56" s="12"/>
      <c r="B56" s="17"/>
      <c r="C56" s="17"/>
      <c r="D56" s="17"/>
      <c r="E56" s="7">
        <v>1.6299999999999999E-2</v>
      </c>
      <c r="F56" s="7"/>
      <c r="G56" s="17"/>
      <c r="H56" s="17"/>
    </row>
    <row r="57" spans="1:8" x14ac:dyDescent="0.2">
      <c r="A57" s="12"/>
      <c r="B57" s="17"/>
      <c r="C57" s="17"/>
      <c r="D57" s="17"/>
      <c r="E57" s="7">
        <v>2.1299999999999999E-3</v>
      </c>
      <c r="F57" s="7"/>
      <c r="G57" s="17"/>
      <c r="H57" s="17"/>
    </row>
    <row r="58" spans="1:8" x14ac:dyDescent="0.2">
      <c r="A58" s="12"/>
      <c r="B58" s="17"/>
      <c r="C58" s="17"/>
      <c r="D58" s="17"/>
      <c r="E58" s="7">
        <v>1.26E-2</v>
      </c>
      <c r="F58" s="7"/>
      <c r="G58" s="17"/>
      <c r="H58" s="17"/>
    </row>
    <row r="59" spans="1:8" x14ac:dyDescent="0.2">
      <c r="A59" s="12"/>
      <c r="B59" s="17"/>
      <c r="C59" s="17"/>
      <c r="D59" s="17"/>
      <c r="E59" s="7">
        <v>1.17E-2</v>
      </c>
      <c r="F59" s="7"/>
      <c r="G59" s="17"/>
      <c r="H59" s="17"/>
    </row>
    <row r="60" spans="1:8" x14ac:dyDescent="0.2">
      <c r="A60" s="12"/>
      <c r="B60" s="17"/>
      <c r="C60" s="17"/>
      <c r="D60" s="17"/>
      <c r="E60" s="7">
        <v>1.52E-2</v>
      </c>
      <c r="F60" s="7"/>
      <c r="G60" s="17"/>
      <c r="H60" s="17"/>
    </row>
    <row r="61" spans="1:8" x14ac:dyDescent="0.2">
      <c r="A61" s="12"/>
      <c r="B61" s="17"/>
      <c r="C61" s="17"/>
      <c r="D61" s="17"/>
      <c r="E61" s="7">
        <v>1.1299999999999999E-3</v>
      </c>
      <c r="F61" s="7"/>
      <c r="G61" s="17"/>
      <c r="H61" s="17"/>
    </row>
    <row r="62" spans="1:8" x14ac:dyDescent="0.2">
      <c r="A62" s="12"/>
      <c r="B62" s="17"/>
      <c r="C62" s="17"/>
      <c r="D62" s="17"/>
      <c r="E62" s="7">
        <v>1.9099999999999999E-2</v>
      </c>
      <c r="F62" s="7"/>
      <c r="G62" s="17"/>
      <c r="H62" s="17"/>
    </row>
    <row r="63" spans="1:8" x14ac:dyDescent="0.2">
      <c r="A63" s="12"/>
      <c r="B63" s="17"/>
      <c r="C63" s="17"/>
      <c r="D63" s="17"/>
      <c r="E63" s="7">
        <v>2E-3</v>
      </c>
      <c r="F63" s="7"/>
      <c r="G63" s="17"/>
      <c r="H63" s="17"/>
    </row>
    <row r="64" spans="1:8" x14ac:dyDescent="0.2">
      <c r="A64" s="12"/>
      <c r="B64" s="17"/>
      <c r="C64" s="17"/>
      <c r="D64" s="17"/>
      <c r="E64" s="7">
        <v>2.9199999999999999E-3</v>
      </c>
      <c r="F64" s="7"/>
      <c r="G64" s="17"/>
      <c r="H64" s="17"/>
    </row>
    <row r="65" spans="1:8" x14ac:dyDescent="0.2">
      <c r="A65" s="12"/>
      <c r="B65" s="17"/>
      <c r="C65" s="17"/>
      <c r="D65" s="17"/>
      <c r="E65" s="7">
        <v>8.6999999999999994E-3</v>
      </c>
      <c r="F65" s="7"/>
      <c r="G65" s="17"/>
      <c r="H65" s="17"/>
    </row>
    <row r="66" spans="1:8" x14ac:dyDescent="0.2">
      <c r="A66" s="12"/>
      <c r="B66" s="17"/>
      <c r="C66" s="17"/>
      <c r="D66" s="17"/>
      <c r="E66" s="7">
        <v>4.7800000000000004E-3</v>
      </c>
      <c r="F66" s="7"/>
      <c r="G66" s="17"/>
      <c r="H66" s="17"/>
    </row>
    <row r="67" spans="1:8" x14ac:dyDescent="0.2">
      <c r="A67" s="12"/>
      <c r="B67" s="17"/>
      <c r="C67" s="17"/>
      <c r="D67" s="17"/>
      <c r="E67" s="7">
        <v>1.09E-2</v>
      </c>
      <c r="F67" s="7"/>
      <c r="G67" s="17"/>
      <c r="H67" s="17"/>
    </row>
    <row r="68" spans="1:8" x14ac:dyDescent="0.2">
      <c r="A68" s="12"/>
      <c r="B68" s="17"/>
      <c r="C68" s="17"/>
      <c r="D68" s="17"/>
      <c r="E68" s="17"/>
      <c r="F68" s="7"/>
      <c r="G68" s="17"/>
      <c r="H68" s="17"/>
    </row>
    <row r="69" spans="1:8" x14ac:dyDescent="0.2">
      <c r="A69" s="12"/>
      <c r="B69" s="12"/>
      <c r="C69" s="12"/>
      <c r="D69" s="12"/>
      <c r="E69" s="12"/>
      <c r="F69" s="6"/>
      <c r="G69" s="12"/>
      <c r="H69" s="12"/>
    </row>
    <row r="70" spans="1:8" x14ac:dyDescent="0.2">
      <c r="A70" s="12"/>
      <c r="B70" s="12"/>
      <c r="C70" s="12"/>
      <c r="D70" s="12"/>
      <c r="E70" s="12"/>
      <c r="F70" s="6"/>
      <c r="G70" s="12"/>
      <c r="H70" s="12"/>
    </row>
    <row r="71" spans="1:8" x14ac:dyDescent="0.2">
      <c r="A71" s="12"/>
      <c r="B71" s="12"/>
      <c r="C71" s="12"/>
      <c r="D71" s="12"/>
      <c r="E71" s="12"/>
      <c r="F71" s="6"/>
      <c r="G71" s="12"/>
      <c r="H71" s="12"/>
    </row>
    <row r="72" spans="1:8" x14ac:dyDescent="0.2">
      <c r="A72" s="12"/>
      <c r="B72" s="12"/>
      <c r="C72" s="12"/>
      <c r="D72" s="12"/>
      <c r="E72" s="12"/>
      <c r="F72" s="6"/>
      <c r="G72" s="12"/>
      <c r="H72" s="12"/>
    </row>
    <row r="73" spans="1:8" x14ac:dyDescent="0.2">
      <c r="A73" s="12"/>
      <c r="B73" s="12"/>
      <c r="C73" s="12"/>
      <c r="D73" s="12"/>
      <c r="E73" s="12"/>
      <c r="F73" s="6"/>
      <c r="G73" s="12"/>
      <c r="H73" s="12"/>
    </row>
    <row r="74" spans="1:8" x14ac:dyDescent="0.2">
      <c r="A74" s="12"/>
      <c r="B74" s="12"/>
      <c r="C74" s="12"/>
      <c r="D74" s="12"/>
      <c r="E74" s="12"/>
      <c r="F74" s="6"/>
      <c r="G74" s="12"/>
      <c r="H74" s="12"/>
    </row>
    <row r="75" spans="1:8" x14ac:dyDescent="0.2">
      <c r="A75" s="12"/>
      <c r="B75" s="12"/>
      <c r="C75" s="12"/>
      <c r="D75" s="12"/>
      <c r="E75" s="12"/>
      <c r="F75" s="6"/>
      <c r="G75" s="12"/>
      <c r="H75" s="12"/>
    </row>
    <row r="76" spans="1:8" x14ac:dyDescent="0.2">
      <c r="A76" s="12"/>
      <c r="B76" s="12"/>
      <c r="C76" s="12"/>
      <c r="D76" s="12"/>
      <c r="E76" s="12"/>
      <c r="F76" s="6"/>
      <c r="G76" s="12"/>
      <c r="H76" s="12"/>
    </row>
    <row r="77" spans="1:8" x14ac:dyDescent="0.2">
      <c r="A77" s="12"/>
      <c r="B77" s="12"/>
      <c r="C77" s="12"/>
      <c r="D77" s="12"/>
      <c r="E77" s="12"/>
      <c r="F77" s="6"/>
      <c r="G77" s="12"/>
      <c r="H77" s="12"/>
    </row>
    <row r="78" spans="1:8" x14ac:dyDescent="0.2">
      <c r="A78" s="12"/>
      <c r="B78" s="12"/>
      <c r="C78" s="12"/>
      <c r="D78" s="12"/>
      <c r="E78" s="12"/>
      <c r="F78" s="6"/>
      <c r="G78" s="12"/>
      <c r="H78" s="12"/>
    </row>
    <row r="79" spans="1:8" x14ac:dyDescent="0.2">
      <c r="A79" s="12"/>
      <c r="B79" s="12"/>
      <c r="C79" s="12"/>
      <c r="D79" s="12"/>
      <c r="E79" s="6"/>
      <c r="F79" s="12"/>
      <c r="G79" s="12"/>
      <c r="H79" s="12"/>
    </row>
    <row r="80" spans="1:8" x14ac:dyDescent="0.2">
      <c r="A80" s="12"/>
      <c r="B80" s="12"/>
      <c r="C80" s="12"/>
      <c r="D80" s="12"/>
      <c r="E80" s="6"/>
      <c r="F80" s="12"/>
      <c r="G80" s="12"/>
      <c r="H80" s="12"/>
    </row>
    <row r="81" spans="1:8" x14ac:dyDescent="0.2">
      <c r="A81" s="12"/>
      <c r="B81" s="12"/>
      <c r="C81" s="12"/>
      <c r="D81" s="12"/>
      <c r="E81" s="6"/>
      <c r="F81" s="12"/>
      <c r="G81" s="12"/>
      <c r="H81" s="12"/>
    </row>
    <row r="82" spans="1:8" x14ac:dyDescent="0.2">
      <c r="A82" s="12"/>
      <c r="B82" s="12"/>
      <c r="C82" s="12"/>
      <c r="D82" s="12"/>
      <c r="E82" s="6"/>
      <c r="F82" s="12"/>
      <c r="G82" s="12"/>
      <c r="H82" s="12"/>
    </row>
    <row r="83" spans="1:8" x14ac:dyDescent="0.2">
      <c r="A83" s="12"/>
      <c r="B83" s="12"/>
      <c r="C83" s="12"/>
      <c r="D83" s="12"/>
      <c r="E83" s="6"/>
      <c r="F83" s="12"/>
      <c r="G83" s="12"/>
      <c r="H83" s="12"/>
    </row>
    <row r="84" spans="1:8" x14ac:dyDescent="0.2">
      <c r="A84" s="12"/>
      <c r="B84" s="12"/>
      <c r="C84" s="12"/>
      <c r="D84" s="12"/>
      <c r="E84" s="6"/>
      <c r="F84" s="12"/>
      <c r="G84" s="12"/>
      <c r="H84" s="12"/>
    </row>
    <row r="85" spans="1:8" x14ac:dyDescent="0.2">
      <c r="A85" s="12"/>
      <c r="B85" s="12"/>
      <c r="C85" s="12"/>
      <c r="D85" s="12"/>
      <c r="E85" s="6"/>
      <c r="F85" s="12"/>
      <c r="G85" s="12"/>
      <c r="H85" s="12"/>
    </row>
    <row r="86" spans="1:8" x14ac:dyDescent="0.2">
      <c r="A86" s="12"/>
      <c r="B86" s="12"/>
      <c r="C86" s="12"/>
      <c r="D86" s="12"/>
      <c r="E86" s="6"/>
      <c r="F86" s="12"/>
      <c r="G86" s="12"/>
      <c r="H86" s="12"/>
    </row>
    <row r="87" spans="1:8" x14ac:dyDescent="0.2">
      <c r="A87" s="12"/>
      <c r="B87" s="12"/>
      <c r="C87" s="12"/>
      <c r="D87" s="12"/>
      <c r="E87" s="6"/>
      <c r="F87" s="12"/>
      <c r="G87" s="12"/>
      <c r="H87" s="12"/>
    </row>
    <row r="88" spans="1:8" x14ac:dyDescent="0.2">
      <c r="A88" s="12"/>
      <c r="B88" s="12"/>
      <c r="C88" s="12"/>
      <c r="D88" s="12"/>
      <c r="E88" s="6"/>
      <c r="F88" s="12"/>
      <c r="G88" s="12"/>
      <c r="H88" s="12"/>
    </row>
    <row r="89" spans="1:8" x14ac:dyDescent="0.2">
      <c r="A89" s="12"/>
      <c r="B89" s="12"/>
      <c r="C89" s="12"/>
      <c r="D89" s="12"/>
      <c r="E89" s="6"/>
      <c r="F89" s="12"/>
      <c r="G89" s="12"/>
      <c r="H89" s="12"/>
    </row>
    <row r="90" spans="1:8" x14ac:dyDescent="0.2">
      <c r="A90" s="12"/>
      <c r="B90" s="12"/>
      <c r="C90" s="12"/>
      <c r="D90" s="12"/>
      <c r="E90" s="6"/>
      <c r="F90" s="12"/>
      <c r="G90" s="12"/>
      <c r="H90" s="12"/>
    </row>
    <row r="91" spans="1:8" x14ac:dyDescent="0.2">
      <c r="A91" s="12"/>
      <c r="B91" s="12"/>
      <c r="C91" s="12"/>
      <c r="D91" s="12"/>
      <c r="E91" s="6"/>
      <c r="F91" s="12"/>
      <c r="G91" s="12"/>
      <c r="H91" s="12"/>
    </row>
    <row r="92" spans="1:8" x14ac:dyDescent="0.2">
      <c r="A92" s="12"/>
      <c r="B92" s="12"/>
      <c r="C92" s="12"/>
      <c r="D92" s="12"/>
      <c r="E92" s="6"/>
      <c r="F92" s="12"/>
      <c r="G92" s="12"/>
      <c r="H92" s="12"/>
    </row>
    <row r="93" spans="1:8" x14ac:dyDescent="0.2">
      <c r="A93" s="12"/>
      <c r="B93" s="12"/>
      <c r="C93" s="12"/>
      <c r="D93" s="12"/>
      <c r="E93" s="6"/>
      <c r="F93" s="12"/>
      <c r="G93" s="12"/>
      <c r="H93" s="12"/>
    </row>
    <row r="94" spans="1:8" x14ac:dyDescent="0.2">
      <c r="A94" s="12"/>
      <c r="B94" s="12"/>
      <c r="C94" s="12"/>
      <c r="D94" s="12"/>
      <c r="E94" s="6"/>
      <c r="F94" s="12"/>
      <c r="G94" s="12"/>
      <c r="H94" s="12"/>
    </row>
    <row r="95" spans="1:8" x14ac:dyDescent="0.2">
      <c r="A95" s="12"/>
      <c r="B95" s="12"/>
      <c r="C95" s="12"/>
      <c r="D95" s="12"/>
      <c r="E95" s="6"/>
      <c r="F95" s="12"/>
      <c r="G95" s="12"/>
      <c r="H95" s="12"/>
    </row>
    <row r="96" spans="1:8" x14ac:dyDescent="0.2">
      <c r="A96" s="12"/>
      <c r="B96" s="12"/>
      <c r="C96" s="12"/>
      <c r="D96" s="12"/>
      <c r="E96" s="6"/>
      <c r="F96" s="12"/>
      <c r="G96" s="12"/>
      <c r="H96" s="12"/>
    </row>
    <row r="97" spans="1:8" x14ac:dyDescent="0.2">
      <c r="A97" s="12"/>
      <c r="B97" s="12"/>
      <c r="C97" s="12"/>
      <c r="D97" s="12"/>
      <c r="E97" s="6"/>
      <c r="F97" s="12"/>
      <c r="G97" s="12"/>
      <c r="H97" s="12"/>
    </row>
    <row r="98" spans="1:8" x14ac:dyDescent="0.2">
      <c r="A98" s="12"/>
      <c r="B98" s="12"/>
      <c r="C98" s="12"/>
      <c r="D98" s="12"/>
      <c r="E98" s="6"/>
      <c r="F98" s="12"/>
      <c r="G98" s="12"/>
      <c r="H98" s="12"/>
    </row>
    <row r="99" spans="1:8" x14ac:dyDescent="0.2">
      <c r="A99" s="12"/>
      <c r="B99" s="12"/>
      <c r="C99" s="12"/>
      <c r="D99" s="12"/>
      <c r="E99" s="6"/>
      <c r="F99" s="12"/>
      <c r="G99" s="12"/>
      <c r="H99" s="12"/>
    </row>
    <row r="100" spans="1:8" x14ac:dyDescent="0.2">
      <c r="A100" s="12"/>
      <c r="B100" s="12"/>
      <c r="C100" s="12"/>
      <c r="D100" s="12"/>
      <c r="E100" s="6"/>
      <c r="F100" s="12"/>
      <c r="G100" s="12"/>
      <c r="H100" s="12"/>
    </row>
    <row r="101" spans="1:8" x14ac:dyDescent="0.2">
      <c r="A101" s="12"/>
      <c r="B101" s="12"/>
      <c r="C101" s="12"/>
      <c r="D101" s="12"/>
      <c r="E101" s="6"/>
      <c r="F101" s="12"/>
      <c r="G101" s="12"/>
      <c r="H101" s="12"/>
    </row>
    <row r="102" spans="1:8" x14ac:dyDescent="0.2">
      <c r="A102" s="12"/>
      <c r="B102" s="12"/>
      <c r="C102" s="12"/>
      <c r="D102" s="12"/>
      <c r="E102" s="6"/>
      <c r="F102" s="12"/>
      <c r="G102" s="12"/>
      <c r="H102" s="12"/>
    </row>
    <row r="103" spans="1:8" x14ac:dyDescent="0.2">
      <c r="A103" s="12"/>
      <c r="B103" s="12"/>
      <c r="C103" s="12"/>
      <c r="D103" s="12"/>
      <c r="E103" s="6"/>
      <c r="F103" s="12"/>
      <c r="G103" s="12"/>
      <c r="H103" s="12"/>
    </row>
    <row r="104" spans="1:8" x14ac:dyDescent="0.2">
      <c r="A104" s="12"/>
      <c r="B104" s="12"/>
      <c r="C104" s="12"/>
      <c r="D104" s="12"/>
      <c r="E104" s="6"/>
      <c r="F104" s="12"/>
      <c r="G104" s="12"/>
      <c r="H104" s="12"/>
    </row>
    <row r="105" spans="1:8" x14ac:dyDescent="0.2">
      <c r="A105" s="12"/>
      <c r="B105" s="12"/>
      <c r="C105" s="12"/>
      <c r="D105" s="12"/>
      <c r="E105" s="6"/>
      <c r="F105" s="12"/>
      <c r="G105" s="12"/>
      <c r="H105" s="12"/>
    </row>
    <row r="106" spans="1:8" x14ac:dyDescent="0.2">
      <c r="A106" s="12"/>
      <c r="B106" s="12"/>
      <c r="C106" s="12"/>
      <c r="D106" s="12"/>
      <c r="E106" s="6"/>
      <c r="F106" s="12"/>
      <c r="G106" s="12"/>
      <c r="H106" s="12"/>
    </row>
    <row r="107" spans="1:8" x14ac:dyDescent="0.2">
      <c r="A107" s="12"/>
      <c r="B107" s="12"/>
      <c r="C107" s="12"/>
      <c r="D107" s="12"/>
      <c r="E107" s="6"/>
      <c r="F107" s="12"/>
      <c r="G107" s="12"/>
      <c r="H107" s="12"/>
    </row>
    <row r="108" spans="1:8" x14ac:dyDescent="0.2">
      <c r="A108" s="12"/>
      <c r="B108" s="12"/>
      <c r="C108" s="12"/>
      <c r="D108" s="12"/>
      <c r="E108" s="6"/>
      <c r="F108" s="12"/>
      <c r="G108" s="12"/>
      <c r="H108" s="12"/>
    </row>
    <row r="109" spans="1:8" x14ac:dyDescent="0.2">
      <c r="A109" s="12"/>
      <c r="B109" s="12"/>
      <c r="C109" s="12"/>
      <c r="D109" s="12"/>
      <c r="E109" s="6"/>
      <c r="F109" s="12"/>
      <c r="G109" s="12"/>
      <c r="H109" s="12"/>
    </row>
    <row r="110" spans="1:8" x14ac:dyDescent="0.2">
      <c r="A110" s="12"/>
      <c r="B110" s="12"/>
      <c r="C110" s="12"/>
      <c r="D110" s="12"/>
      <c r="E110" s="6"/>
      <c r="F110" s="12"/>
      <c r="G110" s="12"/>
      <c r="H110" s="12"/>
    </row>
    <row r="111" spans="1:8" x14ac:dyDescent="0.2">
      <c r="A111" s="12"/>
      <c r="B111" s="12"/>
      <c r="C111" s="12"/>
      <c r="D111" s="12"/>
      <c r="E111" s="6"/>
      <c r="F111" s="12"/>
      <c r="G111" s="12"/>
      <c r="H111" s="12"/>
    </row>
    <row r="112" spans="1:8" x14ac:dyDescent="0.2">
      <c r="A112" s="12"/>
      <c r="B112" s="12"/>
      <c r="C112" s="12"/>
      <c r="D112" s="12"/>
      <c r="E112" s="6"/>
      <c r="F112" s="12"/>
      <c r="G112" s="12"/>
      <c r="H112" s="12"/>
    </row>
    <row r="113" spans="1:8" x14ac:dyDescent="0.2">
      <c r="A113" s="12"/>
      <c r="B113" s="12"/>
      <c r="C113" s="12"/>
      <c r="D113" s="12"/>
      <c r="E113" s="6"/>
      <c r="F113" s="12"/>
      <c r="G113" s="12"/>
      <c r="H113" s="12"/>
    </row>
    <row r="114" spans="1:8" x14ac:dyDescent="0.2">
      <c r="A114" s="12"/>
      <c r="B114" s="12"/>
      <c r="C114" s="12"/>
      <c r="D114" s="12"/>
      <c r="E114" s="6"/>
      <c r="F114" s="12"/>
      <c r="G114" s="12"/>
      <c r="H114" s="12"/>
    </row>
    <row r="115" spans="1:8" x14ac:dyDescent="0.2">
      <c r="A115" s="12"/>
      <c r="B115" s="12"/>
      <c r="C115" s="12"/>
      <c r="D115" s="12"/>
      <c r="E115" s="6"/>
      <c r="F115" s="12"/>
      <c r="G115" s="12"/>
      <c r="H115" s="12"/>
    </row>
    <row r="116" spans="1:8" x14ac:dyDescent="0.2">
      <c r="A116" s="12"/>
      <c r="B116" s="12"/>
      <c r="C116" s="12"/>
      <c r="D116" s="12"/>
      <c r="E116" s="6"/>
      <c r="F116" s="12"/>
      <c r="G116" s="12"/>
      <c r="H116" s="12"/>
    </row>
    <row r="117" spans="1:8" x14ac:dyDescent="0.2">
      <c r="A117" s="12"/>
      <c r="B117" s="12"/>
      <c r="C117" s="12"/>
      <c r="D117" s="12"/>
      <c r="E117" s="6"/>
      <c r="F117" s="12"/>
      <c r="G117" s="12"/>
      <c r="H117" s="12"/>
    </row>
    <row r="118" spans="1:8" x14ac:dyDescent="0.2">
      <c r="A118" s="12"/>
      <c r="B118" s="12"/>
      <c r="C118" s="12"/>
      <c r="D118" s="12"/>
      <c r="E118" s="6"/>
      <c r="F118" s="12"/>
      <c r="G118" s="12"/>
      <c r="H118" s="12"/>
    </row>
    <row r="119" spans="1:8" x14ac:dyDescent="0.2">
      <c r="A119" s="12"/>
      <c r="B119" s="12"/>
      <c r="C119" s="12"/>
      <c r="D119" s="12"/>
      <c r="E119" s="6"/>
      <c r="F119" s="12"/>
      <c r="G119" s="12"/>
      <c r="H119" s="12"/>
    </row>
    <row r="120" spans="1:8" x14ac:dyDescent="0.2">
      <c r="A120" s="12"/>
      <c r="B120" s="12"/>
      <c r="C120" s="12"/>
      <c r="D120" s="12"/>
      <c r="E120" s="6"/>
      <c r="F120" s="12"/>
      <c r="G120" s="12"/>
      <c r="H120" s="12"/>
    </row>
    <row r="121" spans="1:8" x14ac:dyDescent="0.2">
      <c r="A121" s="12"/>
      <c r="B121" s="12"/>
      <c r="C121" s="12"/>
      <c r="D121" s="12"/>
      <c r="E121" s="6"/>
      <c r="F121" s="12"/>
      <c r="G121" s="12"/>
      <c r="H121" s="12"/>
    </row>
    <row r="122" spans="1:8" x14ac:dyDescent="0.2">
      <c r="A122" s="12"/>
      <c r="B122" s="12"/>
      <c r="C122" s="12"/>
      <c r="D122" s="12"/>
      <c r="E122" s="6"/>
      <c r="F122" s="12"/>
      <c r="G122" s="12"/>
      <c r="H122" s="12"/>
    </row>
    <row r="123" spans="1:8" x14ac:dyDescent="0.2">
      <c r="A123" s="12"/>
      <c r="B123" s="12"/>
      <c r="C123" s="12"/>
      <c r="D123" s="12"/>
      <c r="E123" s="6"/>
      <c r="F123" s="12"/>
      <c r="G123" s="12"/>
      <c r="H123" s="12"/>
    </row>
    <row r="124" spans="1:8" x14ac:dyDescent="0.2">
      <c r="A124" s="12"/>
      <c r="B124" s="12"/>
      <c r="C124" s="12"/>
      <c r="D124" s="12"/>
      <c r="E124" s="6"/>
      <c r="F124" s="12"/>
      <c r="G124" s="12"/>
      <c r="H124" s="12"/>
    </row>
    <row r="125" spans="1:8" x14ac:dyDescent="0.2">
      <c r="A125" s="12"/>
      <c r="B125" s="12"/>
      <c r="C125" s="12"/>
      <c r="D125" s="12"/>
      <c r="E125" s="6"/>
      <c r="F125" s="12"/>
      <c r="G125" s="12"/>
      <c r="H125" s="12"/>
    </row>
    <row r="126" spans="1:8" x14ac:dyDescent="0.2">
      <c r="A126" s="12"/>
      <c r="B126" s="12"/>
      <c r="C126" s="12"/>
      <c r="D126" s="12"/>
      <c r="E126" s="6"/>
      <c r="F126" s="12"/>
      <c r="G126" s="12"/>
      <c r="H126" s="12"/>
    </row>
    <row r="127" spans="1:8" x14ac:dyDescent="0.2">
      <c r="A127" s="12"/>
      <c r="B127" s="12"/>
      <c r="C127" s="12"/>
      <c r="D127" s="12"/>
      <c r="E127" s="6"/>
      <c r="F127" s="12"/>
      <c r="G127" s="12"/>
      <c r="H127" s="12"/>
    </row>
    <row r="128" spans="1:8" x14ac:dyDescent="0.2">
      <c r="A128" s="12"/>
      <c r="B128" s="12"/>
      <c r="C128" s="12"/>
      <c r="D128" s="12"/>
      <c r="E128" s="6"/>
      <c r="F128" s="12"/>
      <c r="G128" s="12"/>
      <c r="H128" s="12"/>
    </row>
    <row r="129" spans="1:8" x14ac:dyDescent="0.2">
      <c r="A129" s="12"/>
      <c r="B129" s="12"/>
      <c r="C129" s="12"/>
      <c r="D129" s="12"/>
      <c r="E129" s="6"/>
      <c r="F129" s="12"/>
      <c r="G129" s="12"/>
      <c r="H129" s="12"/>
    </row>
    <row r="130" spans="1:8" x14ac:dyDescent="0.2">
      <c r="A130" s="12"/>
      <c r="B130" s="12"/>
      <c r="C130" s="12"/>
      <c r="D130" s="12"/>
      <c r="E130" s="6"/>
      <c r="F130" s="12"/>
      <c r="G130" s="12"/>
      <c r="H130" s="12"/>
    </row>
    <row r="131" spans="1:8" x14ac:dyDescent="0.2">
      <c r="A131" s="12"/>
      <c r="B131" s="12"/>
      <c r="C131" s="12"/>
      <c r="D131" s="12"/>
      <c r="E131" s="6"/>
      <c r="F131" s="12"/>
      <c r="G131" s="12"/>
      <c r="H131" s="12"/>
    </row>
    <row r="132" spans="1:8" x14ac:dyDescent="0.2">
      <c r="A132" s="12"/>
      <c r="B132" s="12"/>
      <c r="C132" s="12"/>
      <c r="D132" s="12"/>
      <c r="E132" s="6"/>
      <c r="F132" s="12"/>
      <c r="G132" s="12"/>
      <c r="H132" s="12"/>
    </row>
    <row r="133" spans="1:8" x14ac:dyDescent="0.2">
      <c r="A133" s="12"/>
      <c r="B133" s="12"/>
      <c r="C133" s="12"/>
      <c r="D133" s="12"/>
      <c r="E133" s="6"/>
      <c r="F133" s="12"/>
      <c r="G133" s="12"/>
      <c r="H133" s="12"/>
    </row>
    <row r="134" spans="1:8" x14ac:dyDescent="0.2">
      <c r="A134" s="12"/>
      <c r="B134" s="12"/>
      <c r="C134" s="12"/>
      <c r="D134" s="12"/>
      <c r="E134" s="6"/>
      <c r="F134" s="12"/>
      <c r="G134" s="12"/>
      <c r="H134" s="12"/>
    </row>
    <row r="135" spans="1:8" x14ac:dyDescent="0.2">
      <c r="A135" s="12"/>
      <c r="B135" s="12"/>
      <c r="C135" s="12"/>
      <c r="D135" s="12"/>
      <c r="E135" s="6"/>
      <c r="F135" s="12"/>
      <c r="G135" s="12"/>
      <c r="H135" s="12"/>
    </row>
    <row r="136" spans="1:8" x14ac:dyDescent="0.2">
      <c r="A136" s="12"/>
      <c r="B136" s="12"/>
      <c r="C136" s="12"/>
      <c r="D136" s="12"/>
      <c r="E136" s="6"/>
      <c r="F136" s="12"/>
      <c r="G136" s="12"/>
      <c r="H136" s="12"/>
    </row>
    <row r="137" spans="1:8" x14ac:dyDescent="0.2">
      <c r="A137" s="12"/>
      <c r="B137" s="12"/>
      <c r="C137" s="12"/>
      <c r="D137" s="12"/>
      <c r="E137" s="6"/>
      <c r="F137" s="12"/>
      <c r="G137" s="12"/>
      <c r="H137" s="12"/>
    </row>
    <row r="138" spans="1:8" x14ac:dyDescent="0.2">
      <c r="A138" s="12"/>
      <c r="B138" s="12"/>
      <c r="C138" s="12"/>
      <c r="D138" s="12"/>
      <c r="E138" s="6"/>
      <c r="F138" s="12"/>
      <c r="G138" s="12"/>
      <c r="H138" s="12"/>
    </row>
    <row r="139" spans="1:8" x14ac:dyDescent="0.2">
      <c r="A139" s="12"/>
      <c r="B139" s="12"/>
      <c r="C139" s="12"/>
      <c r="D139" s="12"/>
      <c r="E139" s="6"/>
      <c r="F139" s="12"/>
      <c r="G139" s="12"/>
      <c r="H139" s="12"/>
    </row>
    <row r="140" spans="1:8" x14ac:dyDescent="0.2">
      <c r="A140" s="12"/>
      <c r="B140" s="12"/>
      <c r="C140" s="12"/>
      <c r="D140" s="12"/>
      <c r="E140" s="6"/>
      <c r="F140" s="12"/>
      <c r="G140" s="12"/>
      <c r="H140" s="12"/>
    </row>
    <row r="141" spans="1:8" x14ac:dyDescent="0.2">
      <c r="A141" s="12"/>
      <c r="B141" s="12"/>
      <c r="C141" s="12"/>
      <c r="D141" s="12"/>
      <c r="E141" s="6"/>
      <c r="F141" s="12"/>
      <c r="G141" s="12"/>
      <c r="H141" s="12"/>
    </row>
    <row r="142" spans="1:8" x14ac:dyDescent="0.2">
      <c r="A142" s="12"/>
      <c r="B142" s="12"/>
      <c r="C142" s="12"/>
      <c r="D142" s="12"/>
      <c r="E142" s="6"/>
      <c r="F142" s="12"/>
      <c r="G142" s="12"/>
      <c r="H142" s="12"/>
    </row>
    <row r="143" spans="1:8" x14ac:dyDescent="0.2">
      <c r="A143" s="12"/>
      <c r="B143" s="12"/>
      <c r="C143" s="12"/>
      <c r="D143" s="12"/>
      <c r="E143" s="6"/>
      <c r="F143" s="12"/>
      <c r="G143" s="12"/>
      <c r="H143" s="12"/>
    </row>
    <row r="144" spans="1:8" x14ac:dyDescent="0.2">
      <c r="A144" s="12"/>
      <c r="B144" s="12"/>
      <c r="C144" s="12"/>
      <c r="D144" s="12"/>
      <c r="E144" s="6"/>
      <c r="F144" s="12"/>
      <c r="G144" s="12"/>
      <c r="H144" s="12"/>
    </row>
    <row r="145" spans="1:8" x14ac:dyDescent="0.2">
      <c r="A145" s="12"/>
      <c r="B145" s="12"/>
      <c r="C145" s="12"/>
      <c r="D145" s="12"/>
      <c r="E145" s="6"/>
      <c r="F145" s="12"/>
      <c r="G145" s="12"/>
      <c r="H145" s="12"/>
    </row>
    <row r="146" spans="1:8" x14ac:dyDescent="0.2">
      <c r="A146" s="12"/>
      <c r="B146" s="12"/>
      <c r="C146" s="12"/>
      <c r="D146" s="12"/>
      <c r="E146" s="6"/>
      <c r="F146" s="12"/>
      <c r="G146" s="12"/>
      <c r="H146" s="12"/>
    </row>
    <row r="147" spans="1:8" x14ac:dyDescent="0.2">
      <c r="A147" s="12"/>
      <c r="B147" s="12"/>
      <c r="C147" s="12"/>
      <c r="D147" s="12"/>
      <c r="E147" s="6"/>
      <c r="F147" s="12"/>
      <c r="G147" s="12"/>
      <c r="H147" s="12"/>
    </row>
    <row r="148" spans="1:8" x14ac:dyDescent="0.2">
      <c r="A148" s="12"/>
      <c r="B148" s="12"/>
      <c r="C148" s="12"/>
      <c r="D148" s="12"/>
      <c r="E148" s="6"/>
      <c r="F148" s="12"/>
      <c r="G148" s="12"/>
      <c r="H148" s="12"/>
    </row>
    <row r="149" spans="1:8" x14ac:dyDescent="0.2">
      <c r="A149" s="12"/>
      <c r="B149" s="12"/>
      <c r="C149" s="12"/>
      <c r="D149" s="12"/>
      <c r="E149" s="6"/>
      <c r="F149" s="12"/>
      <c r="G149" s="12"/>
      <c r="H149" s="12"/>
    </row>
    <row r="150" spans="1:8" x14ac:dyDescent="0.2">
      <c r="A150" s="12"/>
      <c r="B150" s="12"/>
      <c r="C150" s="12"/>
      <c r="D150" s="12"/>
      <c r="E150" s="6"/>
      <c r="F150" s="12"/>
      <c r="G150" s="12"/>
      <c r="H150" s="12"/>
    </row>
    <row r="151" spans="1:8" x14ac:dyDescent="0.2">
      <c r="A151" s="12"/>
      <c r="B151" s="12"/>
      <c r="C151" s="12"/>
      <c r="D151" s="12"/>
      <c r="E151" s="6"/>
      <c r="F151" s="12"/>
      <c r="G151" s="12"/>
      <c r="H151" s="12"/>
    </row>
    <row r="152" spans="1:8" x14ac:dyDescent="0.2">
      <c r="A152" s="12"/>
      <c r="B152" s="12"/>
      <c r="C152" s="12"/>
      <c r="D152" s="12"/>
      <c r="E152" s="6"/>
      <c r="F152" s="12"/>
      <c r="G152" s="12"/>
      <c r="H152" s="12"/>
    </row>
    <row r="153" spans="1:8" x14ac:dyDescent="0.2">
      <c r="A153" s="12"/>
      <c r="B153" s="12"/>
      <c r="C153" s="12"/>
      <c r="D153" s="12"/>
      <c r="E153" s="6"/>
      <c r="F153" s="12"/>
      <c r="G153" s="12"/>
      <c r="H153" s="12"/>
    </row>
    <row r="154" spans="1:8" x14ac:dyDescent="0.2">
      <c r="A154" s="12"/>
      <c r="B154" s="12"/>
      <c r="C154" s="12"/>
      <c r="D154" s="12"/>
      <c r="E154" s="6"/>
      <c r="F154" s="12"/>
      <c r="G154" s="12"/>
      <c r="H154" s="12"/>
    </row>
  </sheetData>
  <mergeCells count="1">
    <mergeCell ref="J2:K2"/>
  </mergeCells>
  <phoneticPr fontId="7"/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110B-B2F0-A048-9B99-B1917683E78D}">
  <dimension ref="A1:J137"/>
  <sheetViews>
    <sheetView zoomScaleNormal="100" workbookViewId="0"/>
  </sheetViews>
  <sheetFormatPr baseColWidth="10" defaultColWidth="11" defaultRowHeight="16" x14ac:dyDescent="0.2"/>
  <cols>
    <col min="1" max="1" width="30" bestFit="1" customWidth="1"/>
    <col min="2" max="2" width="10.6640625" bestFit="1" customWidth="1"/>
    <col min="3" max="3" width="11.1640625" bestFit="1" customWidth="1"/>
    <col min="4" max="4" width="10.6640625" bestFit="1" customWidth="1"/>
    <col min="5" max="5" width="11.1640625" bestFit="1" customWidth="1"/>
    <col min="6" max="6" width="10.33203125" bestFit="1" customWidth="1"/>
    <col min="7" max="7" width="11.1640625" bestFit="1" customWidth="1"/>
    <col min="8" max="10" width="13.33203125" bestFit="1" customWidth="1"/>
    <col min="11" max="11" width="20.1640625" customWidth="1"/>
    <col min="12" max="39" width="13.33203125" bestFit="1" customWidth="1"/>
  </cols>
  <sheetData>
    <row r="1" spans="1:10" x14ac:dyDescent="0.2">
      <c r="A1" s="3" t="s">
        <v>220</v>
      </c>
      <c r="B1" s="1"/>
      <c r="C1" s="1"/>
      <c r="D1" s="1"/>
      <c r="E1" s="1"/>
      <c r="F1" s="1"/>
      <c r="G1" s="1"/>
    </row>
    <row r="2" spans="1:10" x14ac:dyDescent="0.2">
      <c r="A2" s="196" t="s">
        <v>0</v>
      </c>
      <c r="B2" s="196"/>
      <c r="C2" s="196"/>
      <c r="D2" s="196"/>
      <c r="E2" s="196"/>
      <c r="F2" s="196"/>
      <c r="G2" s="196"/>
    </row>
    <row r="3" spans="1:10" x14ac:dyDescent="0.2">
      <c r="A3" s="197" t="s">
        <v>2</v>
      </c>
      <c r="B3" s="192" t="s">
        <v>277</v>
      </c>
      <c r="C3" s="193"/>
      <c r="D3" s="192" t="s">
        <v>278</v>
      </c>
      <c r="E3" s="193"/>
      <c r="F3" s="192" t="s">
        <v>279</v>
      </c>
      <c r="G3" s="193"/>
    </row>
    <row r="4" spans="1:10" x14ac:dyDescent="0.2">
      <c r="A4" s="211"/>
      <c r="B4" s="96" t="s">
        <v>228</v>
      </c>
      <c r="C4" s="167" t="s">
        <v>4</v>
      </c>
      <c r="D4" s="96" t="s">
        <v>228</v>
      </c>
      <c r="E4" s="167" t="s">
        <v>4</v>
      </c>
      <c r="F4" s="96" t="s">
        <v>228</v>
      </c>
      <c r="G4" s="167" t="s">
        <v>4</v>
      </c>
    </row>
    <row r="5" spans="1:10" x14ac:dyDescent="0.2">
      <c r="A5" s="46" t="s">
        <v>313</v>
      </c>
      <c r="B5" s="67">
        <v>0.999</v>
      </c>
      <c r="C5" s="54">
        <v>0.999</v>
      </c>
      <c r="D5" s="54">
        <v>1</v>
      </c>
      <c r="E5" s="54">
        <v>1</v>
      </c>
      <c r="F5" s="54">
        <v>1</v>
      </c>
      <c r="G5" s="54">
        <v>1</v>
      </c>
    </row>
    <row r="6" spans="1:10" x14ac:dyDescent="0.2">
      <c r="A6" s="36" t="s">
        <v>314</v>
      </c>
      <c r="B6" s="110">
        <v>-3.3980000000000001</v>
      </c>
      <c r="C6" s="110">
        <v>-3.3980000000000001</v>
      </c>
      <c r="D6" s="166">
        <v>-3.4159999999999999</v>
      </c>
      <c r="E6" s="166">
        <v>-3.4159999999999999</v>
      </c>
      <c r="F6" s="166">
        <v>-3.4569999999999999</v>
      </c>
      <c r="G6" s="166">
        <v>-3.4569999999999999</v>
      </c>
    </row>
    <row r="7" spans="1:10" x14ac:dyDescent="0.2">
      <c r="A7" s="36" t="s">
        <v>301</v>
      </c>
      <c r="B7" s="169">
        <v>27.676766014099123</v>
      </c>
      <c r="C7" s="169">
        <v>27.676766014099123</v>
      </c>
      <c r="D7" s="52">
        <v>27.700024795532226</v>
      </c>
      <c r="E7" s="52">
        <v>27.700024795532226</v>
      </c>
      <c r="F7" s="52">
        <v>27.388025093078614</v>
      </c>
      <c r="G7" s="52">
        <v>27.388025093078614</v>
      </c>
    </row>
    <row r="8" spans="1:10" x14ac:dyDescent="0.2">
      <c r="A8" s="37" t="s">
        <v>300</v>
      </c>
      <c r="B8" s="170">
        <f t="shared" ref="B8:G8" si="0">10^(-1/B6)-1</f>
        <v>0.96920422669435036</v>
      </c>
      <c r="C8" s="171">
        <f t="shared" si="0"/>
        <v>0.96920422669435036</v>
      </c>
      <c r="D8" s="170">
        <f t="shared" si="0"/>
        <v>0.9621854311612521</v>
      </c>
      <c r="E8" s="170">
        <f t="shared" si="0"/>
        <v>0.9621854311612521</v>
      </c>
      <c r="F8" s="170">
        <f t="shared" si="0"/>
        <v>0.94656159919276939</v>
      </c>
      <c r="G8" s="171">
        <f t="shared" si="0"/>
        <v>0.94656159919276939</v>
      </c>
    </row>
    <row r="9" spans="1:10" x14ac:dyDescent="0.2">
      <c r="A9" s="50" t="s">
        <v>5</v>
      </c>
      <c r="B9" s="52">
        <f t="shared" ref="B9:G9" si="1">B14/B11/1.44</f>
        <v>0.13623436238251324</v>
      </c>
      <c r="C9" s="52">
        <f t="shared" si="1"/>
        <v>7.4591648089208243E-3</v>
      </c>
      <c r="D9" s="83">
        <f t="shared" si="1"/>
        <v>0.19575253079876229</v>
      </c>
      <c r="E9" s="52">
        <f t="shared" si="1"/>
        <v>4.6249085916101607E-3</v>
      </c>
      <c r="F9" s="52">
        <f t="shared" si="1"/>
        <v>0.11586481962158492</v>
      </c>
      <c r="G9" s="52">
        <f t="shared" si="1"/>
        <v>4.7670422773470385E-3</v>
      </c>
    </row>
    <row r="10" spans="1:10" x14ac:dyDescent="0.2">
      <c r="A10" s="66" t="s">
        <v>302</v>
      </c>
      <c r="B10" s="88">
        <v>21.991969630469455</v>
      </c>
      <c r="C10" s="74">
        <v>21.991969630469455</v>
      </c>
      <c r="D10" s="74">
        <v>21.89466792417025</v>
      </c>
      <c r="E10" s="74">
        <v>21.89466792417025</v>
      </c>
      <c r="F10" s="74">
        <v>21.532253669372622</v>
      </c>
      <c r="G10" s="74">
        <v>21.532253669372622</v>
      </c>
    </row>
    <row r="11" spans="1:10" x14ac:dyDescent="0.2">
      <c r="A11" s="165" t="s">
        <v>209</v>
      </c>
      <c r="B11" s="169">
        <v>47.095893859863281</v>
      </c>
      <c r="C11" s="52">
        <v>47.095893859863281</v>
      </c>
      <c r="D11" s="52">
        <v>50.056495666503906</v>
      </c>
      <c r="E11" s="52">
        <v>50.056495666503906</v>
      </c>
      <c r="F11" s="52">
        <v>49.418342590332031</v>
      </c>
      <c r="G11" s="52">
        <v>49.418342590332031</v>
      </c>
    </row>
    <row r="12" spans="1:10" x14ac:dyDescent="0.2">
      <c r="A12" s="165" t="s">
        <v>304</v>
      </c>
      <c r="B12" s="169">
        <v>0.61779320240020752</v>
      </c>
      <c r="C12" s="52">
        <v>0.61779320240020752</v>
      </c>
      <c r="D12" s="52">
        <v>2.8835968971252441</v>
      </c>
      <c r="E12" s="52">
        <v>2.8835968971252441</v>
      </c>
      <c r="F12" s="52">
        <v>4.8908228874206543</v>
      </c>
      <c r="G12" s="52">
        <v>4.8908228874206543</v>
      </c>
    </row>
    <row r="13" spans="1:10" x14ac:dyDescent="0.2">
      <c r="A13" s="168" t="s">
        <v>303</v>
      </c>
      <c r="B13" s="184">
        <v>24.395547799902879</v>
      </c>
      <c r="C13" s="75">
        <v>28.682452572816697</v>
      </c>
      <c r="D13" s="75">
        <v>23.773229222067524</v>
      </c>
      <c r="E13" s="75">
        <v>29.329709278460129</v>
      </c>
      <c r="F13" s="75">
        <v>24.220713888057062</v>
      </c>
      <c r="G13" s="75">
        <v>29.011087728890391</v>
      </c>
    </row>
    <row r="14" spans="1:10" x14ac:dyDescent="0.2">
      <c r="A14" s="165" t="s">
        <v>315</v>
      </c>
      <c r="B14" s="169">
        <v>9.2391538619995117</v>
      </c>
      <c r="C14" s="52">
        <v>0.50586628913879395</v>
      </c>
      <c r="D14" s="52">
        <v>14.110107421875</v>
      </c>
      <c r="E14" s="52">
        <v>0.3333696722984314</v>
      </c>
      <c r="F14" s="52">
        <v>8.2452201843261719</v>
      </c>
      <c r="G14" s="52">
        <v>0.33923423290252686</v>
      </c>
      <c r="I14" s="1"/>
      <c r="J14" s="1"/>
    </row>
    <row r="15" spans="1:10" x14ac:dyDescent="0.2">
      <c r="A15" s="47" t="s">
        <v>293</v>
      </c>
      <c r="B15" s="89">
        <v>0.81050616502761841</v>
      </c>
      <c r="C15" s="53">
        <v>4.4675763696432114E-2</v>
      </c>
      <c r="D15" s="53">
        <v>2.5671133995056152</v>
      </c>
      <c r="E15" s="53">
        <v>0.12708528339862823</v>
      </c>
      <c r="F15" s="53">
        <v>0.17350070178508759</v>
      </c>
      <c r="G15" s="53">
        <v>4.8772332957014441E-4</v>
      </c>
      <c r="H15" s="6"/>
      <c r="I15" s="1"/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5"/>
      <c r="I16" s="1"/>
      <c r="J16" s="1"/>
    </row>
    <row r="17" spans="1:10" x14ac:dyDescent="0.2">
      <c r="A17" s="194" t="s">
        <v>55</v>
      </c>
      <c r="B17" s="192" t="s">
        <v>277</v>
      </c>
      <c r="C17" s="193"/>
      <c r="D17" s="192" t="s">
        <v>278</v>
      </c>
      <c r="E17" s="193"/>
      <c r="F17" s="192" t="s">
        <v>279</v>
      </c>
      <c r="G17" s="193"/>
      <c r="H17" s="5"/>
      <c r="I17" s="1"/>
      <c r="J17" s="1"/>
    </row>
    <row r="18" spans="1:10" x14ac:dyDescent="0.2">
      <c r="A18" s="195"/>
      <c r="B18" s="13" t="s">
        <v>228</v>
      </c>
      <c r="C18" s="56" t="s">
        <v>4</v>
      </c>
      <c r="D18" s="13" t="s">
        <v>228</v>
      </c>
      <c r="E18" s="56" t="s">
        <v>4</v>
      </c>
      <c r="F18" s="13" t="s">
        <v>228</v>
      </c>
      <c r="G18" s="56" t="s">
        <v>4</v>
      </c>
      <c r="H18" s="5"/>
      <c r="I18" s="1"/>
      <c r="J18" s="1"/>
    </row>
    <row r="19" spans="1:10" x14ac:dyDescent="0.2">
      <c r="A19" s="46" t="s">
        <v>313</v>
      </c>
      <c r="B19" s="67">
        <v>0.999</v>
      </c>
      <c r="C19" s="54">
        <v>0.999</v>
      </c>
      <c r="D19" s="54">
        <v>0.999</v>
      </c>
      <c r="E19" s="54">
        <v>0.999</v>
      </c>
      <c r="F19" s="54">
        <v>0.999</v>
      </c>
      <c r="G19" s="54">
        <v>0.999</v>
      </c>
      <c r="I19" s="1"/>
      <c r="J19" s="1"/>
    </row>
    <row r="20" spans="1:10" x14ac:dyDescent="0.2">
      <c r="A20" s="36" t="s">
        <v>314</v>
      </c>
      <c r="B20" s="110">
        <v>-3.4569999999999999</v>
      </c>
      <c r="C20" s="110">
        <v>-3.4569999999999999</v>
      </c>
      <c r="D20" s="166">
        <v>-3.4569999999999999</v>
      </c>
      <c r="E20" s="166">
        <v>-3.4569999999999999</v>
      </c>
      <c r="F20" s="166">
        <v>-3.4569999999999999</v>
      </c>
      <c r="G20" s="166">
        <v>-3.4569999999999999</v>
      </c>
      <c r="I20" s="1"/>
      <c r="J20" s="1"/>
    </row>
    <row r="21" spans="1:10" x14ac:dyDescent="0.2">
      <c r="A21" s="36" t="s">
        <v>301</v>
      </c>
      <c r="B21" s="169">
        <v>28.696652412414551</v>
      </c>
      <c r="C21" s="169">
        <v>28.696652412414551</v>
      </c>
      <c r="D21" s="52">
        <v>28.696652412414551</v>
      </c>
      <c r="E21" s="52">
        <v>28.696652412414551</v>
      </c>
      <c r="F21" s="52">
        <v>28.696652412414551</v>
      </c>
      <c r="G21" s="52">
        <v>28.696652412414551</v>
      </c>
      <c r="I21" s="1"/>
      <c r="J21" s="1"/>
    </row>
    <row r="22" spans="1:10" x14ac:dyDescent="0.2">
      <c r="A22" s="37" t="s">
        <v>300</v>
      </c>
      <c r="B22" s="170">
        <f t="shared" ref="B22:G22" si="2">10^(-1/B20)-1</f>
        <v>0.94656159919276939</v>
      </c>
      <c r="C22" s="171">
        <f t="shared" si="2"/>
        <v>0.94656159919276939</v>
      </c>
      <c r="D22" s="170">
        <f t="shared" si="2"/>
        <v>0.94656159919276939</v>
      </c>
      <c r="E22" s="170">
        <f t="shared" si="2"/>
        <v>0.94656159919276939</v>
      </c>
      <c r="F22" s="170">
        <f t="shared" si="2"/>
        <v>0.94656159919276939</v>
      </c>
      <c r="G22" s="171">
        <f t="shared" si="2"/>
        <v>0.94656159919276939</v>
      </c>
      <c r="I22" s="1"/>
      <c r="J22" s="1"/>
    </row>
    <row r="23" spans="1:10" ht="18" customHeight="1" x14ac:dyDescent="0.2">
      <c r="A23" s="50" t="s">
        <v>5</v>
      </c>
      <c r="B23" s="52">
        <f t="shared" ref="B23:G23" si="3">B28/B25/1.44</f>
        <v>0.20012230791029648</v>
      </c>
      <c r="C23" s="52">
        <f t="shared" si="3"/>
        <v>6.0821941430073741E-3</v>
      </c>
      <c r="D23" s="83">
        <f t="shared" si="3"/>
        <v>0.13191387096707091</v>
      </c>
      <c r="E23" s="52">
        <f t="shared" si="3"/>
        <v>1.2778144697663047E-2</v>
      </c>
      <c r="F23" s="52">
        <f t="shared" si="3"/>
        <v>0.11134103212195169</v>
      </c>
      <c r="G23" s="52">
        <f t="shared" si="3"/>
        <v>4.4816319838793242E-3</v>
      </c>
    </row>
    <row r="24" spans="1:10" x14ac:dyDescent="0.2">
      <c r="A24" s="66" t="s">
        <v>302</v>
      </c>
      <c r="B24" s="88">
        <v>21.966125957573546</v>
      </c>
      <c r="C24" s="74">
        <v>21.966125957573546</v>
      </c>
      <c r="D24" s="74">
        <v>22.920594545467932</v>
      </c>
      <c r="E24" s="74">
        <v>22.920594545467932</v>
      </c>
      <c r="F24" s="74">
        <v>22.162707460905541</v>
      </c>
      <c r="G24" s="74">
        <v>22.162707460905541</v>
      </c>
    </row>
    <row r="25" spans="1:10" x14ac:dyDescent="0.2">
      <c r="A25" s="165" t="s">
        <v>209</v>
      </c>
      <c r="B25" s="169">
        <v>88.496673583984375</v>
      </c>
      <c r="C25" s="52">
        <v>88.496673583984375</v>
      </c>
      <c r="D25" s="52">
        <v>46.862945556640625</v>
      </c>
      <c r="E25" s="52">
        <v>46.862945556640625</v>
      </c>
      <c r="F25" s="52">
        <v>77.635826110839844</v>
      </c>
      <c r="G25" s="52">
        <v>77.635826110839844</v>
      </c>
    </row>
    <row r="26" spans="1:10" x14ac:dyDescent="0.2">
      <c r="A26" s="165" t="s">
        <v>304</v>
      </c>
      <c r="B26" s="169">
        <v>1.9583165645599365</v>
      </c>
      <c r="C26" s="52">
        <v>1.9583165645599365</v>
      </c>
      <c r="D26" s="52">
        <v>0.6160615086555481</v>
      </c>
      <c r="E26" s="52">
        <v>0.6160615086555481</v>
      </c>
      <c r="F26" s="52">
        <v>0.77386200428009033</v>
      </c>
      <c r="G26" s="52">
        <v>0.77386200428009033</v>
      </c>
    </row>
    <row r="27" spans="1:10" x14ac:dyDescent="0.2">
      <c r="A27" s="168" t="s">
        <v>303</v>
      </c>
      <c r="B27" s="184">
        <v>23.834088269425017</v>
      </c>
      <c r="C27" s="75">
        <v>29.079170439057897</v>
      </c>
      <c r="D27" s="75">
        <v>25.414291273660044</v>
      </c>
      <c r="E27" s="75">
        <v>28.919076219800157</v>
      </c>
      <c r="F27" s="75">
        <v>24.910961151155913</v>
      </c>
      <c r="G27" s="75">
        <v>29.734233413783411</v>
      </c>
    </row>
    <row r="28" spans="1:10" x14ac:dyDescent="0.2">
      <c r="A28" s="165" t="s">
        <v>315</v>
      </c>
      <c r="B28" s="169">
        <v>25.502628326416016</v>
      </c>
      <c r="C28" s="52">
        <v>0.7750856876373291</v>
      </c>
      <c r="D28" s="52">
        <v>8.9018964767456055</v>
      </c>
      <c r="E28" s="52">
        <v>0.86230295896530151</v>
      </c>
      <c r="F28" s="52">
        <v>12.447436332702637</v>
      </c>
      <c r="G28" s="52">
        <v>0.5010266900062561</v>
      </c>
    </row>
    <row r="29" spans="1:10" x14ac:dyDescent="0.2">
      <c r="A29" s="47" t="s">
        <v>293</v>
      </c>
      <c r="B29" s="89">
        <v>0.10232715308666229</v>
      </c>
      <c r="C29" s="53">
        <v>0.1130988672375679</v>
      </c>
      <c r="D29" s="53">
        <v>0.53050947189331055</v>
      </c>
      <c r="E29" s="53">
        <v>0.12652400135993958</v>
      </c>
      <c r="F29" s="53">
        <v>0.8410029411315918</v>
      </c>
      <c r="G29" s="53">
        <v>6.7962426692247391E-3</v>
      </c>
    </row>
    <row r="30" spans="1:10" x14ac:dyDescent="0.2">
      <c r="A30" s="1"/>
      <c r="B30" s="1"/>
      <c r="C30" s="1"/>
      <c r="D30" s="1"/>
      <c r="E30" s="1"/>
      <c r="F30" s="1"/>
      <c r="G30" s="1"/>
    </row>
    <row r="31" spans="1:10" x14ac:dyDescent="0.2">
      <c r="A31" s="194" t="s">
        <v>56</v>
      </c>
      <c r="B31" s="192" t="s">
        <v>277</v>
      </c>
      <c r="C31" s="193"/>
      <c r="D31" s="192" t="s">
        <v>278</v>
      </c>
      <c r="E31" s="193"/>
      <c r="F31" s="192" t="s">
        <v>279</v>
      </c>
      <c r="G31" s="193"/>
    </row>
    <row r="32" spans="1:10" x14ac:dyDescent="0.2">
      <c r="A32" s="195"/>
      <c r="B32" s="13" t="s">
        <v>228</v>
      </c>
      <c r="C32" s="56" t="s">
        <v>4</v>
      </c>
      <c r="D32" s="13" t="s">
        <v>228</v>
      </c>
      <c r="E32" s="56" t="s">
        <v>4</v>
      </c>
      <c r="F32" s="13" t="s">
        <v>228</v>
      </c>
      <c r="G32" s="56" t="s">
        <v>4</v>
      </c>
    </row>
    <row r="33" spans="1:7" x14ac:dyDescent="0.2">
      <c r="A33" s="46" t="s">
        <v>313</v>
      </c>
      <c r="B33" s="67">
        <v>1</v>
      </c>
      <c r="C33" s="54">
        <v>1</v>
      </c>
      <c r="D33" s="54">
        <v>1</v>
      </c>
      <c r="E33" s="54">
        <v>1</v>
      </c>
      <c r="F33" s="54">
        <v>1</v>
      </c>
      <c r="G33" s="54">
        <v>1</v>
      </c>
    </row>
    <row r="34" spans="1:7" x14ac:dyDescent="0.2">
      <c r="A34" s="36" t="s">
        <v>314</v>
      </c>
      <c r="B34" s="110">
        <v>-3.3540000000000001</v>
      </c>
      <c r="C34" s="110">
        <v>-3.3540000000000001</v>
      </c>
      <c r="D34" s="166">
        <v>-3.3540000000000001</v>
      </c>
      <c r="E34" s="166">
        <v>-3.3540000000000001</v>
      </c>
      <c r="F34" s="166">
        <v>-3.3540000000000001</v>
      </c>
      <c r="G34" s="166">
        <v>-3.3540000000000001</v>
      </c>
    </row>
    <row r="35" spans="1:7" x14ac:dyDescent="0.2">
      <c r="A35" s="36" t="s">
        <v>301</v>
      </c>
      <c r="B35" s="169">
        <v>27.924624061584474</v>
      </c>
      <c r="C35" s="169">
        <v>27.924624061584474</v>
      </c>
      <c r="D35" s="52">
        <v>27.924624061584474</v>
      </c>
      <c r="E35" s="52">
        <v>27.924624061584474</v>
      </c>
      <c r="F35" s="52">
        <v>27.924624061584474</v>
      </c>
      <c r="G35" s="52">
        <v>27.924624061584474</v>
      </c>
    </row>
    <row r="36" spans="1:7" x14ac:dyDescent="0.2">
      <c r="A36" s="37" t="s">
        <v>300</v>
      </c>
      <c r="B36" s="170">
        <f>10^(-1/B34)-1</f>
        <v>0.98678769214739992</v>
      </c>
      <c r="C36" s="171">
        <f t="shared" ref="C36:G36" si="4">10^(-1/C34)-1</f>
        <v>0.98678769214739992</v>
      </c>
      <c r="D36" s="170">
        <f t="shared" si="4"/>
        <v>0.98678769214739992</v>
      </c>
      <c r="E36" s="170">
        <f t="shared" si="4"/>
        <v>0.98678769214739992</v>
      </c>
      <c r="F36" s="170">
        <f t="shared" si="4"/>
        <v>0.98678769214739992</v>
      </c>
      <c r="G36" s="171">
        <f t="shared" si="4"/>
        <v>0.98678769214739992</v>
      </c>
    </row>
    <row r="37" spans="1:7" x14ac:dyDescent="0.2">
      <c r="A37" s="50" t="s">
        <v>5</v>
      </c>
      <c r="B37" s="52">
        <f t="shared" ref="B37:G37" si="5">B42/B39/1.44</f>
        <v>0.18990294806163582</v>
      </c>
      <c r="C37" s="52">
        <f t="shared" si="5"/>
        <v>1.4568463276091393E-2</v>
      </c>
      <c r="D37" s="83">
        <f t="shared" si="5"/>
        <v>0.2334030386987653</v>
      </c>
      <c r="E37" s="52">
        <f t="shared" si="5"/>
        <v>6.2230037173271035E-3</v>
      </c>
      <c r="F37" s="52">
        <f t="shared" si="5"/>
        <v>0.18525417117040965</v>
      </c>
      <c r="G37" s="52">
        <f t="shared" si="5"/>
        <v>1.060906015490547E-2</v>
      </c>
    </row>
    <row r="38" spans="1:7" x14ac:dyDescent="0.2">
      <c r="A38" s="66" t="s">
        <v>302</v>
      </c>
      <c r="B38" s="88">
        <v>21.940868987091196</v>
      </c>
      <c r="C38" s="74">
        <v>21.940868987091196</v>
      </c>
      <c r="D38" s="74">
        <v>23.205961618457813</v>
      </c>
      <c r="E38" s="74">
        <v>23.205961618457813</v>
      </c>
      <c r="F38" s="74">
        <v>22.027027168529706</v>
      </c>
      <c r="G38" s="74">
        <v>22.027027168529706</v>
      </c>
    </row>
    <row r="39" spans="1:7" x14ac:dyDescent="0.2">
      <c r="A39" s="165" t="s">
        <v>209</v>
      </c>
      <c r="B39" s="169">
        <v>60.822647094726562</v>
      </c>
      <c r="C39" s="52">
        <v>60.822647094726562</v>
      </c>
      <c r="D39" s="52">
        <v>25.519731521606445</v>
      </c>
      <c r="E39" s="52">
        <v>25.519731521606445</v>
      </c>
      <c r="F39" s="52">
        <v>57.329364776611328</v>
      </c>
      <c r="G39" s="52">
        <v>57.329364776611328</v>
      </c>
    </row>
    <row r="40" spans="1:7" x14ac:dyDescent="0.2">
      <c r="A40" s="165" t="s">
        <v>304</v>
      </c>
      <c r="B40" s="169">
        <v>0.22955130040645599</v>
      </c>
      <c r="C40" s="52">
        <v>0.22955130040645599</v>
      </c>
      <c r="D40" s="52">
        <v>0.23634873330593109</v>
      </c>
      <c r="E40" s="52">
        <v>0.23634873330593109</v>
      </c>
      <c r="F40" s="52">
        <v>6.4108848571777344</v>
      </c>
      <c r="G40" s="52">
        <v>6.4108848571777344</v>
      </c>
    </row>
    <row r="41" spans="1:7" x14ac:dyDescent="0.2">
      <c r="A41" s="168" t="s">
        <v>303</v>
      </c>
      <c r="B41" s="184">
        <v>23.829525844010618</v>
      </c>
      <c r="C41" s="75">
        <v>27.569631492770725</v>
      </c>
      <c r="D41" s="75">
        <v>24.794184599276335</v>
      </c>
      <c r="E41" s="75">
        <v>30.073737617350304</v>
      </c>
      <c r="F41" s="75">
        <v>23.951785513783616</v>
      </c>
      <c r="G41" s="75">
        <v>28.11775900742952</v>
      </c>
    </row>
    <row r="42" spans="1:7" x14ac:dyDescent="0.2">
      <c r="A42" s="165" t="s">
        <v>315</v>
      </c>
      <c r="B42" s="169">
        <v>16.632575988769531</v>
      </c>
      <c r="C42" s="52">
        <v>1.2759732007980347</v>
      </c>
      <c r="D42" s="52">
        <v>8.5771913528442383</v>
      </c>
      <c r="E42" s="52">
        <v>0.22868551313877106</v>
      </c>
      <c r="F42" s="52">
        <v>15.293525695800781</v>
      </c>
      <c r="G42" s="52">
        <v>0.87582337856292725</v>
      </c>
    </row>
    <row r="43" spans="1:7" x14ac:dyDescent="0.2">
      <c r="A43" s="47" t="s">
        <v>293</v>
      </c>
      <c r="B43" s="89">
        <v>0.35951599478721619</v>
      </c>
      <c r="C43" s="53">
        <v>0.12347812950611115</v>
      </c>
      <c r="D43" s="53">
        <v>1.2642112970352173</v>
      </c>
      <c r="E43" s="53">
        <v>2.5911671109497547E-3</v>
      </c>
      <c r="F43" s="53">
        <v>0.10359965264797211</v>
      </c>
      <c r="G43" s="53">
        <v>4.4334650039672852E-2</v>
      </c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94" t="s">
        <v>6</v>
      </c>
      <c r="B45" s="192" t="s">
        <v>277</v>
      </c>
      <c r="C45" s="193"/>
      <c r="D45" s="192" t="s">
        <v>278</v>
      </c>
      <c r="E45" s="193"/>
      <c r="F45" s="192" t="s">
        <v>279</v>
      </c>
      <c r="G45" s="193"/>
    </row>
    <row r="46" spans="1:7" x14ac:dyDescent="0.2">
      <c r="A46" s="195"/>
      <c r="B46" s="13" t="s">
        <v>228</v>
      </c>
      <c r="C46" s="56" t="s">
        <v>4</v>
      </c>
      <c r="D46" s="13" t="s">
        <v>228</v>
      </c>
      <c r="E46" s="56" t="s">
        <v>4</v>
      </c>
      <c r="F46" s="13" t="s">
        <v>228</v>
      </c>
      <c r="G46" s="56" t="s">
        <v>4</v>
      </c>
    </row>
    <row r="47" spans="1:7" x14ac:dyDescent="0.2">
      <c r="A47" s="46" t="s">
        <v>313</v>
      </c>
      <c r="B47" s="67">
        <v>1</v>
      </c>
      <c r="C47" s="54">
        <v>1</v>
      </c>
      <c r="D47" s="54">
        <v>0.998</v>
      </c>
      <c r="E47" s="54">
        <v>0.998</v>
      </c>
      <c r="F47" s="54">
        <v>1</v>
      </c>
      <c r="G47" s="54">
        <v>1</v>
      </c>
    </row>
    <row r="48" spans="1:7" x14ac:dyDescent="0.2">
      <c r="A48" s="36" t="s">
        <v>314</v>
      </c>
      <c r="B48" s="110">
        <v>-3.5009999999999999</v>
      </c>
      <c r="C48" s="166">
        <v>-3.5009999999999999</v>
      </c>
      <c r="D48" s="166">
        <v>-3.5430000000000001</v>
      </c>
      <c r="E48" s="166">
        <v>-3.5430000000000001</v>
      </c>
      <c r="F48" s="166">
        <v>-3.4569999999999999</v>
      </c>
      <c r="G48" s="166">
        <v>-3.4569999999999999</v>
      </c>
    </row>
    <row r="49" spans="1:7" x14ac:dyDescent="0.2">
      <c r="A49" s="36" t="s">
        <v>301</v>
      </c>
      <c r="B49" s="169">
        <v>27.897157669067383</v>
      </c>
      <c r="C49" s="169">
        <v>27.897157669067383</v>
      </c>
      <c r="D49" s="52">
        <v>27.959203529357911</v>
      </c>
      <c r="E49" s="52">
        <v>27.959203529357911</v>
      </c>
      <c r="F49" s="52">
        <v>27.388025093078614</v>
      </c>
      <c r="G49" s="52">
        <v>27.388025093078614</v>
      </c>
    </row>
    <row r="50" spans="1:7" x14ac:dyDescent="0.2">
      <c r="A50" s="37" t="s">
        <v>300</v>
      </c>
      <c r="B50" s="170">
        <f t="shared" ref="B50:G50" si="6">10^(-1/B48)-1</f>
        <v>0.93033496084600498</v>
      </c>
      <c r="C50" s="171">
        <f t="shared" si="6"/>
        <v>0.93033496084600498</v>
      </c>
      <c r="D50" s="170">
        <f t="shared" si="6"/>
        <v>0.9153435503591123</v>
      </c>
      <c r="E50" s="170">
        <f t="shared" si="6"/>
        <v>0.9153435503591123</v>
      </c>
      <c r="F50" s="170">
        <f t="shared" si="6"/>
        <v>0.94656159919276939</v>
      </c>
      <c r="G50" s="171">
        <f t="shared" si="6"/>
        <v>0.94656159919276939</v>
      </c>
    </row>
    <row r="51" spans="1:7" x14ac:dyDescent="0.2">
      <c r="A51" s="50" t="s">
        <v>5</v>
      </c>
      <c r="B51" s="53">
        <f t="shared" ref="B51:G51" si="7">B56/B53/1.44</f>
        <v>0.32391274203352993</v>
      </c>
      <c r="C51" s="53">
        <f t="shared" si="7"/>
        <v>2.1581343926540639E-2</v>
      </c>
      <c r="D51" s="53">
        <f t="shared" si="7"/>
        <v>0.31562674241918115</v>
      </c>
      <c r="E51" s="53">
        <f t="shared" si="7"/>
        <v>1.2017060880400962E-2</v>
      </c>
      <c r="F51" s="53">
        <f t="shared" si="7"/>
        <v>0.28799078087040719</v>
      </c>
      <c r="G51" s="53">
        <f t="shared" si="7"/>
        <v>1.1432054097557728E-2</v>
      </c>
    </row>
    <row r="52" spans="1:7" x14ac:dyDescent="0.2">
      <c r="A52" s="66" t="s">
        <v>302</v>
      </c>
      <c r="B52" s="88">
        <v>21.495740994033298</v>
      </c>
      <c r="C52" s="74">
        <v>21.495740994033298</v>
      </c>
      <c r="D52" s="74">
        <v>21.849356490597955</v>
      </c>
      <c r="E52" s="74">
        <v>21.849356490597955</v>
      </c>
      <c r="F52" s="74">
        <v>21.595548433514487</v>
      </c>
      <c r="G52" s="74">
        <v>21.595548433514487</v>
      </c>
    </row>
    <row r="53" spans="1:7" x14ac:dyDescent="0.2">
      <c r="A53" s="165" t="s">
        <v>209</v>
      </c>
      <c r="B53" s="169">
        <v>67.368019104003906</v>
      </c>
      <c r="C53" s="52">
        <v>67.368019104003906</v>
      </c>
      <c r="D53" s="52">
        <v>53.025413513183594</v>
      </c>
      <c r="E53" s="52">
        <v>53.025413513183594</v>
      </c>
      <c r="F53" s="52">
        <v>47.378250122070312</v>
      </c>
      <c r="G53" s="52">
        <v>47.378250122070312</v>
      </c>
    </row>
    <row r="54" spans="1:7" x14ac:dyDescent="0.2">
      <c r="A54" s="165" t="s">
        <v>304</v>
      </c>
      <c r="B54" s="169">
        <v>6.7738332748413086</v>
      </c>
      <c r="C54" s="52">
        <v>6.7738332748413086</v>
      </c>
      <c r="D54" s="52">
        <v>3.9229719638824463</v>
      </c>
      <c r="E54" s="52">
        <v>3.9229719638824463</v>
      </c>
      <c r="F54" s="52">
        <v>1.3301923274993896</v>
      </c>
      <c r="G54" s="52">
        <v>1.3301923274993896</v>
      </c>
    </row>
    <row r="55" spans="1:7" x14ac:dyDescent="0.2">
      <c r="A55" s="168" t="s">
        <v>303</v>
      </c>
      <c r="B55" s="184">
        <v>22.655305367211842</v>
      </c>
      <c r="C55" s="75">
        <v>26.773705130287503</v>
      </c>
      <c r="D55" s="75">
        <v>23.062705432525153</v>
      </c>
      <c r="E55" s="75">
        <v>28.091552941017454</v>
      </c>
      <c r="F55" s="75">
        <v>22.917017528634247</v>
      </c>
      <c r="G55" s="75">
        <v>27.761153693804623</v>
      </c>
    </row>
    <row r="56" spans="1:7" x14ac:dyDescent="0.2">
      <c r="A56" s="165" t="s">
        <v>315</v>
      </c>
      <c r="B56" s="169">
        <v>31.422758102416992</v>
      </c>
      <c r="C56" s="52">
        <v>2.0936050415039062</v>
      </c>
      <c r="D56" s="52">
        <v>24.100183486938477</v>
      </c>
      <c r="E56" s="52">
        <v>0.91758185625076294</v>
      </c>
      <c r="F56" s="52">
        <v>19.648078918457031</v>
      </c>
      <c r="G56" s="52">
        <v>0.77994823455810547</v>
      </c>
    </row>
    <row r="57" spans="1:7" x14ac:dyDescent="0.2">
      <c r="A57" s="47" t="s">
        <v>293</v>
      </c>
      <c r="B57" s="89">
        <v>0.19273450970649719</v>
      </c>
      <c r="C57" s="53">
        <v>5.1403138786554337E-2</v>
      </c>
      <c r="D57" s="53">
        <v>0.66253769397735596</v>
      </c>
      <c r="E57" s="53">
        <v>0.10649707913398743</v>
      </c>
      <c r="F57" s="53">
        <v>3.3814895153045654</v>
      </c>
      <c r="G57" s="53">
        <v>2.0586417987942696E-2</v>
      </c>
    </row>
    <row r="58" spans="1:7" x14ac:dyDescent="0.2">
      <c r="A58" s="1"/>
      <c r="B58" s="1"/>
      <c r="C58" s="1"/>
      <c r="D58" s="1"/>
      <c r="E58" s="1"/>
      <c r="F58" s="1"/>
      <c r="G58" s="1"/>
    </row>
    <row r="59" spans="1:7" x14ac:dyDescent="0.2">
      <c r="A59" s="194" t="s">
        <v>57</v>
      </c>
      <c r="B59" s="192" t="s">
        <v>277</v>
      </c>
      <c r="C59" s="193"/>
      <c r="D59" s="192" t="s">
        <v>278</v>
      </c>
      <c r="E59" s="193"/>
      <c r="F59" s="192" t="s">
        <v>279</v>
      </c>
      <c r="G59" s="193"/>
    </row>
    <row r="60" spans="1:7" x14ac:dyDescent="0.2">
      <c r="A60" s="195"/>
      <c r="B60" s="13" t="s">
        <v>228</v>
      </c>
      <c r="C60" s="56" t="s">
        <v>4</v>
      </c>
      <c r="D60" s="13" t="s">
        <v>228</v>
      </c>
      <c r="E60" s="56" t="s">
        <v>4</v>
      </c>
      <c r="F60" s="13" t="s">
        <v>228</v>
      </c>
      <c r="G60" s="56" t="s">
        <v>4</v>
      </c>
    </row>
    <row r="61" spans="1:7" x14ac:dyDescent="0.2">
      <c r="A61" s="46" t="s">
        <v>313</v>
      </c>
      <c r="B61" s="67">
        <v>1</v>
      </c>
      <c r="C61" s="54">
        <v>1</v>
      </c>
      <c r="D61" s="54">
        <v>1</v>
      </c>
      <c r="E61" s="54">
        <v>1</v>
      </c>
      <c r="F61" s="54">
        <v>0.998</v>
      </c>
      <c r="G61" s="54">
        <v>0.998</v>
      </c>
    </row>
    <row r="62" spans="1:7" x14ac:dyDescent="0.2">
      <c r="A62" s="36" t="s">
        <v>314</v>
      </c>
      <c r="B62" s="110">
        <v>-3.4550000000000001</v>
      </c>
      <c r="C62" s="166">
        <v>-3.4550000000000001</v>
      </c>
      <c r="D62" s="166">
        <v>-3.4550000000000001</v>
      </c>
      <c r="E62" s="166">
        <v>-3.4550000000000001</v>
      </c>
      <c r="F62" s="166">
        <v>-3.4609999999999999</v>
      </c>
      <c r="G62" s="166">
        <v>-3.4609999999999999</v>
      </c>
    </row>
    <row r="63" spans="1:7" x14ac:dyDescent="0.2">
      <c r="A63" s="36" t="s">
        <v>301</v>
      </c>
      <c r="B63" s="169">
        <v>27.842773628234863</v>
      </c>
      <c r="C63" s="169">
        <v>27.842773628234863</v>
      </c>
      <c r="D63" s="52">
        <v>27.842773628234863</v>
      </c>
      <c r="E63" s="52">
        <v>27.842773628234863</v>
      </c>
      <c r="F63" s="52">
        <v>27.943010520935058</v>
      </c>
      <c r="G63" s="52">
        <v>27.943010520935058</v>
      </c>
    </row>
    <row r="64" spans="1:7" x14ac:dyDescent="0.2">
      <c r="A64" s="37" t="s">
        <v>300</v>
      </c>
      <c r="B64" s="170">
        <f>10^(-1/B62)-1</f>
        <v>0.9473122710455999</v>
      </c>
      <c r="C64" s="171">
        <f t="shared" ref="C64:G64" si="8">10^(-1/C62)-1</f>
        <v>0.9473122710455999</v>
      </c>
      <c r="D64" s="170">
        <f t="shared" si="8"/>
        <v>0.9473122710455999</v>
      </c>
      <c r="E64" s="170">
        <f t="shared" si="8"/>
        <v>0.9473122710455999</v>
      </c>
      <c r="F64" s="170">
        <f t="shared" si="8"/>
        <v>0.94506372373594072</v>
      </c>
      <c r="G64" s="171">
        <f t="shared" si="8"/>
        <v>0.94506372373594072</v>
      </c>
    </row>
    <row r="65" spans="1:7" x14ac:dyDescent="0.2">
      <c r="A65" s="50" t="s">
        <v>5</v>
      </c>
      <c r="B65" s="53">
        <f t="shared" ref="B65:G65" si="9">B70/B67/1.44</f>
        <v>0.18514070471918584</v>
      </c>
      <c r="C65" s="53">
        <f t="shared" si="9"/>
        <v>5.5361639618907981E-3</v>
      </c>
      <c r="D65" s="53">
        <f t="shared" si="9"/>
        <v>0.23151393235567089</v>
      </c>
      <c r="E65" s="53">
        <f t="shared" si="9"/>
        <v>8.076078088607901E-3</v>
      </c>
      <c r="F65" s="53">
        <f t="shared" si="9"/>
        <v>0.21589357710924176</v>
      </c>
      <c r="G65" s="53">
        <f t="shared" si="9"/>
        <v>5.1849059981274965E-3</v>
      </c>
    </row>
    <row r="66" spans="1:7" x14ac:dyDescent="0.2">
      <c r="A66" s="66" t="s">
        <v>302</v>
      </c>
      <c r="B66" s="88">
        <v>21.358464712189253</v>
      </c>
      <c r="C66" s="74">
        <v>21.358464712189253</v>
      </c>
      <c r="D66" s="74">
        <v>21.018441927973761</v>
      </c>
      <c r="E66" s="74">
        <v>21.018441927973761</v>
      </c>
      <c r="F66" s="74">
        <v>21.488944507009965</v>
      </c>
      <c r="G66" s="74">
        <v>21.488944507009965</v>
      </c>
    </row>
    <row r="67" spans="1:7" x14ac:dyDescent="0.2">
      <c r="A67" s="165" t="s">
        <v>209</v>
      </c>
      <c r="B67" s="169">
        <v>75.299110412597656</v>
      </c>
      <c r="C67" s="52">
        <v>75.299110412597656</v>
      </c>
      <c r="D67" s="52">
        <v>94.4505615234375</v>
      </c>
      <c r="E67" s="52">
        <v>94.4505615234375</v>
      </c>
      <c r="F67" s="52">
        <v>73.248382568359375</v>
      </c>
      <c r="G67" s="52">
        <v>73.248382568359375</v>
      </c>
    </row>
    <row r="68" spans="1:7" x14ac:dyDescent="0.2">
      <c r="A68" s="165" t="s">
        <v>304</v>
      </c>
      <c r="B68" s="169">
        <v>0.42448416352272034</v>
      </c>
      <c r="C68" s="52">
        <v>0.42448416352272034</v>
      </c>
      <c r="D68" s="52">
        <v>13.554911613464355</v>
      </c>
      <c r="E68" s="52">
        <v>13.554911613464355</v>
      </c>
      <c r="F68" s="52">
        <v>0.68802541494369507</v>
      </c>
      <c r="G68" s="52">
        <v>0.68802541494369507</v>
      </c>
    </row>
    <row r="69" spans="1:7" x14ac:dyDescent="0.2">
      <c r="A69" s="168" t="s">
        <v>303</v>
      </c>
      <c r="B69" s="184">
        <v>23.342103194333372</v>
      </c>
      <c r="C69" s="75">
        <v>28.60853540072609</v>
      </c>
      <c r="D69" s="75">
        <v>22.666685527775893</v>
      </c>
      <c r="E69" s="75">
        <v>27.7019217573257</v>
      </c>
      <c r="F69" s="75">
        <v>23.24504824350285</v>
      </c>
      <c r="G69" s="75">
        <v>28.850133711694408</v>
      </c>
    </row>
    <row r="70" spans="1:7" x14ac:dyDescent="0.2">
      <c r="A70" s="165" t="s">
        <v>315</v>
      </c>
      <c r="B70" s="169">
        <v>20.074939727783203</v>
      </c>
      <c r="C70" s="52">
        <v>0.60029023885726929</v>
      </c>
      <c r="D70" s="52">
        <v>31.487934112548828</v>
      </c>
      <c r="E70" s="52">
        <v>1.0984177589416504</v>
      </c>
      <c r="F70" s="52">
        <v>22.771951675415039</v>
      </c>
      <c r="G70" s="52">
        <v>0.54689180850982666</v>
      </c>
    </row>
    <row r="71" spans="1:7" x14ac:dyDescent="0.2">
      <c r="A71" s="47" t="s">
        <v>293</v>
      </c>
      <c r="B71" s="89">
        <v>0.26887801289558411</v>
      </c>
      <c r="C71" s="53">
        <v>7.0712633430957794E-2</v>
      </c>
      <c r="D71" s="53">
        <v>3.7802109718322754</v>
      </c>
      <c r="E71" s="53">
        <v>3.6152385175228119E-2</v>
      </c>
      <c r="F71" s="53">
        <v>0.62062007188796997</v>
      </c>
      <c r="G71" s="53">
        <v>4.2408537119626999E-2</v>
      </c>
    </row>
    <row r="72" spans="1:7" x14ac:dyDescent="0.2">
      <c r="A72" s="1"/>
      <c r="B72" s="1"/>
      <c r="C72" s="1"/>
      <c r="D72" s="1"/>
      <c r="E72" s="1"/>
      <c r="F72" s="1"/>
      <c r="G72" s="1"/>
    </row>
    <row r="73" spans="1:7" x14ac:dyDescent="0.2">
      <c r="A73" s="194" t="s">
        <v>58</v>
      </c>
      <c r="B73" s="192" t="s">
        <v>277</v>
      </c>
      <c r="C73" s="193"/>
      <c r="D73" s="192" t="s">
        <v>278</v>
      </c>
      <c r="E73" s="193"/>
      <c r="F73" s="192" t="s">
        <v>279</v>
      </c>
      <c r="G73" s="193"/>
    </row>
    <row r="74" spans="1:7" x14ac:dyDescent="0.2">
      <c r="A74" s="195"/>
      <c r="B74" s="13" t="s">
        <v>228</v>
      </c>
      <c r="C74" s="56" t="s">
        <v>4</v>
      </c>
      <c r="D74" s="13" t="s">
        <v>228</v>
      </c>
      <c r="E74" s="56" t="s">
        <v>4</v>
      </c>
      <c r="F74" s="13" t="s">
        <v>228</v>
      </c>
      <c r="G74" s="56" t="s">
        <v>4</v>
      </c>
    </row>
    <row r="75" spans="1:7" x14ac:dyDescent="0.2">
      <c r="A75" s="46" t="s">
        <v>313</v>
      </c>
      <c r="B75" s="67">
        <v>0.999</v>
      </c>
      <c r="C75" s="54">
        <v>0.999</v>
      </c>
      <c r="D75" s="54">
        <v>0.999</v>
      </c>
      <c r="E75" s="54">
        <v>0.999</v>
      </c>
      <c r="F75" s="54">
        <v>1</v>
      </c>
      <c r="G75" s="54">
        <v>1</v>
      </c>
    </row>
    <row r="76" spans="1:7" x14ac:dyDescent="0.2">
      <c r="A76" s="36" t="s">
        <v>314</v>
      </c>
      <c r="B76" s="110">
        <v>-3.3479999999999999</v>
      </c>
      <c r="C76" s="166">
        <v>-3.3479999999999999</v>
      </c>
      <c r="D76" s="166">
        <v>-3.3479999999999999</v>
      </c>
      <c r="E76" s="166">
        <v>-3.3479999999999999</v>
      </c>
      <c r="F76" s="166">
        <v>-3.38</v>
      </c>
      <c r="G76" s="166">
        <v>-3.38</v>
      </c>
    </row>
    <row r="77" spans="1:7" x14ac:dyDescent="0.2">
      <c r="A77" s="36" t="s">
        <v>301</v>
      </c>
      <c r="B77" s="169">
        <v>28.110964775085449</v>
      </c>
      <c r="C77" s="169">
        <v>28.110964775085449</v>
      </c>
      <c r="D77" s="52">
        <v>28.110964775085449</v>
      </c>
      <c r="E77" s="52">
        <v>28.110964775085449</v>
      </c>
      <c r="F77" s="52">
        <v>28.219112266174314</v>
      </c>
      <c r="G77" s="52">
        <v>28.219112266174314</v>
      </c>
    </row>
    <row r="78" spans="1:7" x14ac:dyDescent="0.2">
      <c r="A78" s="37" t="s">
        <v>300</v>
      </c>
      <c r="B78" s="170">
        <f>10^(-1/B76)-1</f>
        <v>0.98923358304396203</v>
      </c>
      <c r="C78" s="171">
        <f t="shared" ref="C78:E78" si="10">10^(-1/C76)-1</f>
        <v>0.98923358304396203</v>
      </c>
      <c r="D78" s="170">
        <f t="shared" si="10"/>
        <v>0.98923358304396203</v>
      </c>
      <c r="E78" s="170">
        <f t="shared" si="10"/>
        <v>0.98923358304396203</v>
      </c>
      <c r="F78" s="170">
        <f>10^(-1/F76)-1</f>
        <v>0.97632328792606971</v>
      </c>
      <c r="G78" s="171">
        <f t="shared" ref="G78" si="11">10^(-1/G76)-1</f>
        <v>0.97632328792606971</v>
      </c>
    </row>
    <row r="79" spans="1:7" x14ac:dyDescent="0.2">
      <c r="A79" s="50" t="s">
        <v>5</v>
      </c>
      <c r="B79" s="53">
        <f t="shared" ref="B79:G79" si="12">B84/B81/1.44</f>
        <v>0.33458259829368986</v>
      </c>
      <c r="C79" s="53">
        <f t="shared" si="12"/>
        <v>2.2753344874052203E-3</v>
      </c>
      <c r="D79" s="53">
        <f t="shared" si="12"/>
        <v>0.29529088749191634</v>
      </c>
      <c r="E79" s="53">
        <f t="shared" si="12"/>
        <v>6.3823489236620118E-3</v>
      </c>
      <c r="F79" s="53">
        <f t="shared" si="12"/>
        <v>0.27768376944430206</v>
      </c>
      <c r="G79" s="53">
        <f t="shared" si="12"/>
        <v>5.5959582849403836E-3</v>
      </c>
    </row>
    <row r="80" spans="1:7" x14ac:dyDescent="0.2">
      <c r="A80" s="66" t="s">
        <v>302</v>
      </c>
      <c r="B80" s="88">
        <v>21.401840491610105</v>
      </c>
      <c r="C80" s="74">
        <v>21.401840491610105</v>
      </c>
      <c r="D80" s="74">
        <v>21.898994315614569</v>
      </c>
      <c r="E80" s="74">
        <v>21.898994315614569</v>
      </c>
      <c r="F80" s="74">
        <v>21.836499432814882</v>
      </c>
      <c r="G80" s="74">
        <v>21.836499432814882</v>
      </c>
    </row>
    <row r="81" spans="1:7" x14ac:dyDescent="0.2">
      <c r="A81" s="165" t="s">
        <v>209</v>
      </c>
      <c r="B81" s="169">
        <v>100.90670776367188</v>
      </c>
      <c r="C81" s="52">
        <v>100.90670776367188</v>
      </c>
      <c r="D81" s="52">
        <v>71.684829711914062</v>
      </c>
      <c r="E81" s="52">
        <v>71.684829711914062</v>
      </c>
      <c r="F81" s="52">
        <v>77.329818725585938</v>
      </c>
      <c r="G81" s="52">
        <v>77.329818725585938</v>
      </c>
    </row>
    <row r="82" spans="1:7" x14ac:dyDescent="0.2">
      <c r="A82" s="165" t="s">
        <v>304</v>
      </c>
      <c r="B82" s="169">
        <v>4.382570743560791</v>
      </c>
      <c r="C82" s="52">
        <v>4.382570743560791</v>
      </c>
      <c r="D82" s="52">
        <v>0.52413684129714966</v>
      </c>
      <c r="E82" s="52">
        <v>0.52413684129714966</v>
      </c>
      <c r="F82" s="52">
        <v>4.2335395812988281</v>
      </c>
      <c r="G82" s="52">
        <v>4.2335395812988281</v>
      </c>
    </row>
    <row r="83" spans="1:7" x14ac:dyDescent="0.2">
      <c r="A83" s="168" t="s">
        <v>303</v>
      </c>
      <c r="B83" s="184">
        <v>22.463605654039966</v>
      </c>
      <c r="C83" s="75">
        <v>29.720255372744461</v>
      </c>
      <c r="D83" s="75">
        <v>23.142399541110745</v>
      </c>
      <c r="E83" s="75">
        <v>28.717721832676578</v>
      </c>
      <c r="F83" s="75">
        <v>23.182033532801341</v>
      </c>
      <c r="G83" s="75">
        <v>28.913418506393235</v>
      </c>
    </row>
    <row r="84" spans="1:7" x14ac:dyDescent="0.2">
      <c r="A84" s="165" t="s">
        <v>315</v>
      </c>
      <c r="B84" s="169">
        <v>48.616744995117188</v>
      </c>
      <c r="C84" s="52">
        <v>0.33061897754669189</v>
      </c>
      <c r="D84" s="52">
        <v>30.481742858886719</v>
      </c>
      <c r="E84" s="52">
        <v>0.6588253378868103</v>
      </c>
      <c r="F84" s="52">
        <v>30.921459197998001</v>
      </c>
      <c r="G84" s="52">
        <v>0.62313759326934814</v>
      </c>
    </row>
    <row r="85" spans="1:7" x14ac:dyDescent="0.2">
      <c r="A85" s="47" t="s">
        <v>293</v>
      </c>
      <c r="B85" s="89">
        <v>14.473559379577637</v>
      </c>
      <c r="C85" s="53">
        <v>5.5724814534187317E-2</v>
      </c>
      <c r="D85" s="53">
        <v>0.95391875505447388</v>
      </c>
      <c r="E85" s="53">
        <v>1.1692715808749199E-2</v>
      </c>
      <c r="F85" s="53">
        <v>0.48247352242469788</v>
      </c>
      <c r="G85" s="53">
        <v>0.14449469745159149</v>
      </c>
    </row>
    <row r="86" spans="1:7" x14ac:dyDescent="0.2">
      <c r="A86" s="1"/>
      <c r="B86" s="1"/>
      <c r="C86" s="1"/>
      <c r="D86" s="1"/>
      <c r="E86" s="1"/>
      <c r="F86" s="1"/>
      <c r="G86" s="1"/>
    </row>
    <row r="87" spans="1:7" x14ac:dyDescent="0.2">
      <c r="A87" s="194" t="s">
        <v>59</v>
      </c>
      <c r="B87" s="192" t="s">
        <v>277</v>
      </c>
      <c r="C87" s="193"/>
      <c r="D87" s="192" t="s">
        <v>278</v>
      </c>
      <c r="E87" s="193"/>
      <c r="F87" s="192" t="s">
        <v>279</v>
      </c>
      <c r="G87" s="193"/>
    </row>
    <row r="88" spans="1:7" x14ac:dyDescent="0.2">
      <c r="A88" s="195"/>
      <c r="B88" s="13" t="s">
        <v>228</v>
      </c>
      <c r="C88" s="56" t="s">
        <v>4</v>
      </c>
      <c r="D88" s="13" t="s">
        <v>228</v>
      </c>
      <c r="E88" s="56" t="s">
        <v>4</v>
      </c>
      <c r="F88" s="13" t="s">
        <v>228</v>
      </c>
      <c r="G88" s="56" t="s">
        <v>4</v>
      </c>
    </row>
    <row r="89" spans="1:7" x14ac:dyDescent="0.2">
      <c r="A89" s="46" t="s">
        <v>205</v>
      </c>
      <c r="B89" s="67">
        <v>1</v>
      </c>
      <c r="C89" s="54">
        <v>1</v>
      </c>
      <c r="D89" s="54">
        <v>1</v>
      </c>
      <c r="E89" s="54">
        <v>1</v>
      </c>
      <c r="F89" s="54">
        <v>1</v>
      </c>
      <c r="G89" s="54">
        <v>1</v>
      </c>
    </row>
    <row r="90" spans="1:7" x14ac:dyDescent="0.2">
      <c r="A90" s="36" t="s">
        <v>204</v>
      </c>
      <c r="B90" s="110">
        <v>-3.3809999999999998</v>
      </c>
      <c r="C90" s="166">
        <v>-3.3809999999999998</v>
      </c>
      <c r="D90" s="166">
        <v>-3.3809999999999998</v>
      </c>
      <c r="E90" s="166">
        <v>-3.3809999999999998</v>
      </c>
      <c r="F90" s="166">
        <v>-3.38</v>
      </c>
      <c r="G90" s="166">
        <v>-3.38</v>
      </c>
    </row>
    <row r="91" spans="1:7" x14ac:dyDescent="0.2">
      <c r="A91" s="36" t="s">
        <v>301</v>
      </c>
      <c r="B91" s="169">
        <v>28.820183949218748</v>
      </c>
      <c r="C91" s="169">
        <v>28.820183949218748</v>
      </c>
      <c r="D91" s="52">
        <v>28.820183949218748</v>
      </c>
      <c r="E91" s="52">
        <v>28.820183949218748</v>
      </c>
      <c r="F91" s="52">
        <v>28.219112266174314</v>
      </c>
      <c r="G91" s="52">
        <v>28.219112266174314</v>
      </c>
    </row>
    <row r="92" spans="1:7" x14ac:dyDescent="0.2">
      <c r="A92" s="37" t="s">
        <v>300</v>
      </c>
      <c r="B92" s="170">
        <f>10^(-1/B90)-1</f>
        <v>0.97592511836761853</v>
      </c>
      <c r="C92" s="171">
        <f t="shared" ref="C92:E92" si="13">10^(-1/C90)-1</f>
        <v>0.97592511836761853</v>
      </c>
      <c r="D92" s="170">
        <f t="shared" si="13"/>
        <v>0.97592511836761853</v>
      </c>
      <c r="E92" s="170">
        <f t="shared" si="13"/>
        <v>0.97592511836761853</v>
      </c>
      <c r="F92" s="170">
        <f>10^(-1/F90)-1</f>
        <v>0.97632328792606971</v>
      </c>
      <c r="G92" s="171">
        <f t="shared" ref="G92" si="14">10^(-1/G90)-1</f>
        <v>0.97632328792606971</v>
      </c>
    </row>
    <row r="93" spans="1:7" x14ac:dyDescent="0.2">
      <c r="A93" s="50" t="s">
        <v>5</v>
      </c>
      <c r="B93" s="53">
        <f t="shared" ref="B93:G93" si="15">B98/B95/1.44</f>
        <v>0.26610916000725732</v>
      </c>
      <c r="C93" s="53">
        <f t="shared" si="15"/>
        <v>1.2101927115199078E-2</v>
      </c>
      <c r="D93" s="53">
        <f t="shared" si="15"/>
        <v>0.29970025429421909</v>
      </c>
      <c r="E93" s="53">
        <f t="shared" si="15"/>
        <v>5.3263128559712701E-3</v>
      </c>
      <c r="F93" s="53">
        <f t="shared" si="15"/>
        <v>0.40328129329096324</v>
      </c>
      <c r="G93" s="53">
        <f t="shared" si="15"/>
        <v>2.7503746360621824E-3</v>
      </c>
    </row>
    <row r="94" spans="1:7" x14ac:dyDescent="0.2">
      <c r="A94" s="66" t="s">
        <v>302</v>
      </c>
      <c r="B94" s="88">
        <v>22.867592776678332</v>
      </c>
      <c r="C94" s="74">
        <v>22.867592776678332</v>
      </c>
      <c r="D94" s="74">
        <v>23.045254731165407</v>
      </c>
      <c r="E94" s="74">
        <v>23.045254731165407</v>
      </c>
      <c r="F94" s="74">
        <v>20.797635988439374</v>
      </c>
      <c r="G94" s="74">
        <v>20.797635988439374</v>
      </c>
    </row>
    <row r="95" spans="1:7" x14ac:dyDescent="0.2">
      <c r="A95" s="165" t="s">
        <v>209</v>
      </c>
      <c r="B95" s="169">
        <v>57.623649597167969</v>
      </c>
      <c r="C95" s="52">
        <v>57.623649597167969</v>
      </c>
      <c r="D95" s="52">
        <v>51.056800842285156</v>
      </c>
      <c r="E95" s="52">
        <v>51.056800842285156</v>
      </c>
      <c r="F95" s="52">
        <v>156.92893981933594</v>
      </c>
      <c r="G95" s="52">
        <v>156.92893981933594</v>
      </c>
    </row>
    <row r="96" spans="1:7" x14ac:dyDescent="0.2">
      <c r="A96" s="165" t="s">
        <v>304</v>
      </c>
      <c r="B96" s="169">
        <v>0.17009523510932922</v>
      </c>
      <c r="C96" s="52">
        <v>0.17009523510932922</v>
      </c>
      <c r="D96" s="52">
        <v>3.8172745704650879</v>
      </c>
      <c r="E96" s="52">
        <v>3.8172745704650879</v>
      </c>
      <c r="F96" s="52">
        <v>2.1636803150177002</v>
      </c>
      <c r="G96" s="52">
        <v>2.1636803150177002</v>
      </c>
    </row>
    <row r="97" spans="1:7" x14ac:dyDescent="0.2">
      <c r="A97" s="168" t="s">
        <v>303</v>
      </c>
      <c r="B97" s="184">
        <v>24.276041925657108</v>
      </c>
      <c r="C97" s="75">
        <v>28.814038014723575</v>
      </c>
      <c r="D97" s="75">
        <v>24.279152021604034</v>
      </c>
      <c r="E97" s="75">
        <v>30.196782566140762</v>
      </c>
      <c r="F97" s="75">
        <v>21.595415464288642</v>
      </c>
      <c r="G97" s="75">
        <v>28.917226297621983</v>
      </c>
    </row>
    <row r="98" spans="1:7" x14ac:dyDescent="0.2">
      <c r="A98" s="165" t="s">
        <v>206</v>
      </c>
      <c r="B98" s="169">
        <v>22.081220626831055</v>
      </c>
      <c r="C98" s="52">
        <v>1.0041943788528442</v>
      </c>
      <c r="D98" s="52">
        <v>22.034500122070312</v>
      </c>
      <c r="E98" s="52">
        <v>0.39160007238388062</v>
      </c>
      <c r="F98" s="52">
        <v>91.132568359375</v>
      </c>
      <c r="G98" s="52">
        <v>0.62152326107025146</v>
      </c>
    </row>
    <row r="99" spans="1:7" x14ac:dyDescent="0.2">
      <c r="A99" s="47" t="s">
        <v>293</v>
      </c>
      <c r="B99" s="89">
        <v>1.1855510473251343</v>
      </c>
      <c r="C99" s="53">
        <v>7.2553670033812523E-2</v>
      </c>
      <c r="D99" s="53">
        <v>2.6792178153991699</v>
      </c>
      <c r="E99" s="53">
        <v>2.4560023099184036E-2</v>
      </c>
      <c r="F99" s="53">
        <v>5.6121797561645508</v>
      </c>
      <c r="G99" s="53">
        <v>0.34196668863296509</v>
      </c>
    </row>
    <row r="100" spans="1:7" x14ac:dyDescent="0.2">
      <c r="A100" s="1"/>
      <c r="B100" s="1"/>
      <c r="C100" s="1"/>
      <c r="D100" s="1"/>
      <c r="E100" s="1"/>
      <c r="F100" s="1"/>
      <c r="G100" s="1"/>
    </row>
    <row r="101" spans="1:7" x14ac:dyDescent="0.2">
      <c r="A101" s="194" t="s">
        <v>60</v>
      </c>
      <c r="B101" s="192" t="s">
        <v>277</v>
      </c>
      <c r="C101" s="193"/>
      <c r="D101" s="192" t="s">
        <v>278</v>
      </c>
      <c r="E101" s="193"/>
      <c r="F101" s="192" t="s">
        <v>279</v>
      </c>
      <c r="G101" s="193"/>
    </row>
    <row r="102" spans="1:7" x14ac:dyDescent="0.2">
      <c r="A102" s="195"/>
      <c r="B102" s="13" t="s">
        <v>228</v>
      </c>
      <c r="C102" s="56" t="s">
        <v>4</v>
      </c>
      <c r="D102" s="13" t="s">
        <v>228</v>
      </c>
      <c r="E102" s="56" t="s">
        <v>4</v>
      </c>
      <c r="F102" s="13" t="s">
        <v>228</v>
      </c>
      <c r="G102" s="56" t="s">
        <v>4</v>
      </c>
    </row>
    <row r="103" spans="1:7" x14ac:dyDescent="0.2">
      <c r="A103" s="46" t="s">
        <v>205</v>
      </c>
      <c r="B103" s="67">
        <v>1</v>
      </c>
      <c r="C103" s="54">
        <v>1</v>
      </c>
      <c r="D103" s="54">
        <v>1</v>
      </c>
      <c r="E103" s="54">
        <v>1</v>
      </c>
      <c r="F103" s="54">
        <v>1</v>
      </c>
      <c r="G103" s="54">
        <v>1</v>
      </c>
    </row>
    <row r="104" spans="1:7" x14ac:dyDescent="0.2">
      <c r="A104" s="36" t="s">
        <v>204</v>
      </c>
      <c r="B104" s="110">
        <v>-3.38</v>
      </c>
      <c r="C104" s="166">
        <v>-3.38</v>
      </c>
      <c r="D104" s="166">
        <v>-3.38</v>
      </c>
      <c r="E104" s="166">
        <v>-3.38</v>
      </c>
      <c r="F104" s="166">
        <v>-3.38</v>
      </c>
      <c r="G104" s="166">
        <v>-3.38</v>
      </c>
    </row>
    <row r="105" spans="1:7" x14ac:dyDescent="0.2">
      <c r="A105" s="36" t="s">
        <v>301</v>
      </c>
      <c r="B105" s="169">
        <v>28.219112266174314</v>
      </c>
      <c r="C105" s="169">
        <v>28.219112266174314</v>
      </c>
      <c r="D105" s="52">
        <v>28.219112266174314</v>
      </c>
      <c r="E105" s="52">
        <v>28.219112266174314</v>
      </c>
      <c r="F105" s="52">
        <v>28.219112266174314</v>
      </c>
      <c r="G105" s="52">
        <v>28.219112266174314</v>
      </c>
    </row>
    <row r="106" spans="1:7" x14ac:dyDescent="0.2">
      <c r="A106" s="37" t="s">
        <v>300</v>
      </c>
      <c r="B106" s="170">
        <f>10^(-1/B104)-1</f>
        <v>0.97632328792606971</v>
      </c>
      <c r="C106" s="171">
        <f t="shared" ref="C106:G106" si="16">10^(-1/C104)-1</f>
        <v>0.97632328792606971</v>
      </c>
      <c r="D106" s="170">
        <f t="shared" si="16"/>
        <v>0.97632328792606971</v>
      </c>
      <c r="E106" s="170">
        <f t="shared" si="16"/>
        <v>0.97632328792606971</v>
      </c>
      <c r="F106" s="170">
        <f t="shared" si="16"/>
        <v>0.97632328792606971</v>
      </c>
      <c r="G106" s="171">
        <f t="shared" si="16"/>
        <v>0.97632328792606971</v>
      </c>
    </row>
    <row r="107" spans="1:7" x14ac:dyDescent="0.2">
      <c r="A107" s="50" t="s">
        <v>5</v>
      </c>
      <c r="B107" s="53">
        <f t="shared" ref="B107:G107" si="17">B112/B109/1.44</f>
        <v>0.18544005528142113</v>
      </c>
      <c r="C107" s="53">
        <f t="shared" si="17"/>
        <v>7.9284294501027232E-3</v>
      </c>
      <c r="D107" s="53">
        <f t="shared" si="17"/>
        <v>0.21437582056157459</v>
      </c>
      <c r="E107" s="53">
        <f t="shared" si="17"/>
        <v>1.6458970027233708E-2</v>
      </c>
      <c r="F107" s="53">
        <f t="shared" si="17"/>
        <v>0.21062380171928904</v>
      </c>
      <c r="G107" s="53">
        <f t="shared" si="17"/>
        <v>7.8501439817935323E-3</v>
      </c>
    </row>
    <row r="108" spans="1:7" x14ac:dyDescent="0.2">
      <c r="A108" s="66" t="s">
        <v>302</v>
      </c>
      <c r="B108" s="88">
        <v>21.206683528629842</v>
      </c>
      <c r="C108" s="74">
        <v>21.206683528629842</v>
      </c>
      <c r="D108" s="74">
        <v>21.990569722967727</v>
      </c>
      <c r="E108" s="74">
        <v>21.990569722967727</v>
      </c>
      <c r="F108" s="74">
        <v>21.706389472803885</v>
      </c>
      <c r="G108" s="74">
        <v>21.706389472803885</v>
      </c>
    </row>
    <row r="109" spans="1:7" x14ac:dyDescent="0.2">
      <c r="A109" s="165" t="s">
        <v>209</v>
      </c>
      <c r="B109" s="169">
        <v>118.76351928710938</v>
      </c>
      <c r="C109" s="52">
        <v>118.76351928710938</v>
      </c>
      <c r="D109" s="52">
        <v>69.62481689453125</v>
      </c>
      <c r="E109" s="52">
        <v>69.62481689453125</v>
      </c>
      <c r="F109" s="52">
        <v>84.496955871582031</v>
      </c>
      <c r="G109" s="52">
        <v>84.496955871582031</v>
      </c>
    </row>
    <row r="110" spans="1:7" x14ac:dyDescent="0.2">
      <c r="A110" s="165" t="s">
        <v>304</v>
      </c>
      <c r="B110" s="169">
        <v>12.185966491699219</v>
      </c>
      <c r="C110" s="52">
        <v>12.185966491699219</v>
      </c>
      <c r="D110" s="52">
        <v>0.15788412094116211</v>
      </c>
      <c r="E110" s="52">
        <v>0.15788412094116211</v>
      </c>
      <c r="F110" s="52">
        <v>2.7871999740600586</v>
      </c>
      <c r="G110" s="52">
        <v>2.7871999740600586</v>
      </c>
    </row>
    <row r="111" spans="1:7" x14ac:dyDescent="0.2">
      <c r="A111" s="168" t="s">
        <v>303</v>
      </c>
      <c r="B111" s="184">
        <v>23.14489031281451</v>
      </c>
      <c r="C111" s="75">
        <v>27.772165684122097</v>
      </c>
      <c r="D111" s="75">
        <v>23.715930296600462</v>
      </c>
      <c r="E111" s="75">
        <v>27.483863527954551</v>
      </c>
      <c r="F111" s="75">
        <v>23.457669077192541</v>
      </c>
      <c r="G111" s="75">
        <v>28.286437886010066</v>
      </c>
    </row>
    <row r="112" spans="1:7" x14ac:dyDescent="0.2">
      <c r="A112" s="165" t="s">
        <v>206</v>
      </c>
      <c r="B112" s="169">
        <v>31.713859558105469</v>
      </c>
      <c r="C112" s="52">
        <v>1.3559157848358154</v>
      </c>
      <c r="D112" s="52">
        <v>21.493263244628906</v>
      </c>
      <c r="E112" s="52">
        <v>1.6501719951629639</v>
      </c>
      <c r="F112" s="52">
        <v>25.627780914306641</v>
      </c>
      <c r="G112" s="52">
        <v>0.95517110824584961</v>
      </c>
    </row>
    <row r="113" spans="1:7" x14ac:dyDescent="0.2">
      <c r="A113" s="47" t="s">
        <v>293</v>
      </c>
      <c r="B113" s="89">
        <v>1.0733379125595093</v>
      </c>
      <c r="C113" s="53">
        <v>6.9121167063713074E-2</v>
      </c>
      <c r="D113" s="53">
        <v>4.6302947998046875</v>
      </c>
      <c r="E113" s="53">
        <v>0.12897880375385284</v>
      </c>
      <c r="F113" s="53">
        <v>0.71597445011138916</v>
      </c>
      <c r="G113" s="53">
        <v>0.26042786240577698</v>
      </c>
    </row>
    <row r="114" spans="1:7" x14ac:dyDescent="0.2">
      <c r="A114" s="1"/>
      <c r="B114" s="1"/>
      <c r="C114" s="1"/>
      <c r="D114" s="1"/>
      <c r="E114" s="1"/>
      <c r="F114" s="1"/>
      <c r="G114" s="1"/>
    </row>
    <row r="115" spans="1:7" x14ac:dyDescent="0.2">
      <c r="A115" s="190" t="s">
        <v>290</v>
      </c>
      <c r="B115" s="192" t="s">
        <v>10</v>
      </c>
      <c r="C115" s="193"/>
      <c r="D115" s="192" t="s">
        <v>11</v>
      </c>
      <c r="E115" s="193"/>
      <c r="F115" s="1"/>
      <c r="G115" s="1"/>
    </row>
    <row r="116" spans="1:7" x14ac:dyDescent="0.2">
      <c r="A116" s="191"/>
      <c r="B116" s="13" t="s">
        <v>3</v>
      </c>
      <c r="C116" s="56" t="s">
        <v>4</v>
      </c>
      <c r="D116" s="25" t="s">
        <v>3</v>
      </c>
      <c r="E116" s="56" t="s">
        <v>4</v>
      </c>
      <c r="F116" s="1"/>
    </row>
    <row r="117" spans="1:7" x14ac:dyDescent="0.2">
      <c r="A117" s="2" t="s">
        <v>2</v>
      </c>
      <c r="B117" s="154">
        <f>AVERAGE(B9,D9,F9)</f>
        <v>0.14928390426762014</v>
      </c>
      <c r="C117" s="154">
        <f>AVERAGE(C9,E9,G9)</f>
        <v>5.6170385592926751E-3</v>
      </c>
      <c r="D117" s="154">
        <f>STDEV(B9,D9,F9)/SQRT(COUNT(B9,D9,F9))</f>
        <v>2.3966848679237537E-2</v>
      </c>
      <c r="E117" s="154">
        <f>STDEV(C9,E9,G9)/SQRT(COUNT(C9,E9,G9))</f>
        <v>9.2197656077077012E-4</v>
      </c>
      <c r="F117" s="1"/>
    </row>
    <row r="118" spans="1:7" x14ac:dyDescent="0.2">
      <c r="A118" s="4" t="s">
        <v>55</v>
      </c>
      <c r="B118" s="154">
        <f>AVERAGE(B23,D23,F23)</f>
        <v>0.14779240366643967</v>
      </c>
      <c r="C118" s="154">
        <f>AVERAGE(C23,E23,G23)</f>
        <v>7.7806569415165812E-3</v>
      </c>
      <c r="D118" s="154">
        <f>STDEV(B23,D23,F23)/SQRT(COUNT(B23,D23,F23))</f>
        <v>2.6830483802106082E-2</v>
      </c>
      <c r="E118" s="154">
        <f>STDEV(C23,E23,G23)/SQRT(COUNT(C23,E23,G23))</f>
        <v>2.5411029567842876E-3</v>
      </c>
      <c r="F118" s="1"/>
    </row>
    <row r="119" spans="1:7" x14ac:dyDescent="0.2">
      <c r="A119" s="4" t="s">
        <v>56</v>
      </c>
      <c r="B119" s="154">
        <f>AVERAGE(B37,D37,F37)</f>
        <v>0.20285338597693692</v>
      </c>
      <c r="C119" s="154">
        <f>AVERAGE(C37,E37,G37)</f>
        <v>1.0466842382774654E-2</v>
      </c>
      <c r="D119" s="154">
        <f>STDEV(B37,D37,F37)/SQRT(COUNT(B37,D37,F37))</f>
        <v>1.5333663866520856E-2</v>
      </c>
      <c r="E119" s="154">
        <f>STDEV(C37,E37,G37)/SQRT(COUNT(C37,E37,G37))</f>
        <v>2.4101758741341553E-3</v>
      </c>
      <c r="F119" s="1"/>
    </row>
    <row r="120" spans="1:7" x14ac:dyDescent="0.2">
      <c r="A120" s="4" t="s">
        <v>6</v>
      </c>
      <c r="B120" s="154">
        <f>AVERAGE(B51,D51,F51)</f>
        <v>0.30917675510770609</v>
      </c>
      <c r="C120" s="154">
        <f>AVERAGE(C51,E51,G51)</f>
        <v>1.5010152968166443E-2</v>
      </c>
      <c r="D120" s="154">
        <f>STDEV(B51,D51,F51)/SQRT(COUNT(B51,D51,F51))</f>
        <v>1.085968961634212E-2</v>
      </c>
      <c r="E120" s="154">
        <f>STDEV(C51,E51,G51)/SQRT(COUNT(C51,E51,G51))</f>
        <v>3.289932683838032E-3</v>
      </c>
      <c r="F120" s="1"/>
    </row>
    <row r="121" spans="1:7" x14ac:dyDescent="0.2">
      <c r="A121" s="4" t="s">
        <v>57</v>
      </c>
      <c r="B121" s="154">
        <f>AVERAGE(B65,D65,F65)</f>
        <v>0.21084940472803282</v>
      </c>
      <c r="C121" s="154">
        <f>AVERAGE(C65,E65,G65)</f>
        <v>6.2657160162087324E-3</v>
      </c>
      <c r="D121" s="154">
        <f>STDEV(B65,D65,F65)/SQRT(COUNT(B65,D65,F65))</f>
        <v>1.3622307888347805E-2</v>
      </c>
      <c r="E121" s="154">
        <f>STDEV(C65,E65,G65)/SQRT(COUNT(C65,E65,G65))</f>
        <v>9.1084277167958506E-4</v>
      </c>
      <c r="F121" s="1"/>
    </row>
    <row r="122" spans="1:7" x14ac:dyDescent="0.2">
      <c r="A122" s="4" t="s">
        <v>58</v>
      </c>
      <c r="B122" s="154">
        <f>AVERAGE(B79,D79,F79)</f>
        <v>0.30251908507663611</v>
      </c>
      <c r="C122" s="154">
        <f>AVERAGE(C79,E79,G79)</f>
        <v>4.7512138986692048E-3</v>
      </c>
      <c r="D122" s="154">
        <f>STDEV(B79,D79,F79)/SQRT(COUNT(B79,D79,F79))</f>
        <v>1.6818187688241885E-2</v>
      </c>
      <c r="E122" s="154">
        <f>STDEV(C79,E79,G79)/SQRT(COUNT(C79,E79,G79))</f>
        <v>1.2585820994950271E-3</v>
      </c>
      <c r="F122" s="1"/>
    </row>
    <row r="123" spans="1:7" x14ac:dyDescent="0.2">
      <c r="A123" s="4" t="s">
        <v>59</v>
      </c>
      <c r="B123" s="154">
        <f>AVERAGE(B93,D93,F93)</f>
        <v>0.32303023586414659</v>
      </c>
      <c r="C123" s="154">
        <f>AVERAGE(C93,E93,G93)</f>
        <v>6.72620486907751E-3</v>
      </c>
      <c r="D123" s="154">
        <f>STDEV(B93,D93,F93)/SQRT(COUNT(B93,D93,F93))</f>
        <v>4.1280603061811479E-2</v>
      </c>
      <c r="E123" s="154">
        <f>STDEV(C93,E93,G93)/SQRT(COUNT(C93,E93,G93))</f>
        <v>2.7888263169764827E-3</v>
      </c>
      <c r="F123" s="1"/>
    </row>
    <row r="124" spans="1:7" x14ac:dyDescent="0.2">
      <c r="A124" s="4" t="s">
        <v>60</v>
      </c>
      <c r="B124" s="154">
        <f>AVERAGE(B107,D107,F107)</f>
        <v>0.2034798925207616</v>
      </c>
      <c r="C124" s="154">
        <f>AVERAGE(C107,E107,G107)</f>
        <v>1.0745847819709988E-2</v>
      </c>
      <c r="D124" s="154">
        <f>STDEV(B107,D107,F107)/SQRT(COUNT(B107,D107,F107))</f>
        <v>9.0847162323071957E-3</v>
      </c>
      <c r="E124" s="154">
        <f>STDEV(C107,E107,G107)/SQRT(COUNT(C107,E107,G107))</f>
        <v>2.8566504961937871E-3</v>
      </c>
      <c r="F124" s="1"/>
    </row>
    <row r="125" spans="1:7" x14ac:dyDescent="0.2">
      <c r="A125" s="1"/>
      <c r="B125" s="1"/>
      <c r="C125" s="1"/>
      <c r="D125" s="1"/>
      <c r="E125" s="1"/>
      <c r="F125" s="1"/>
    </row>
    <row r="126" spans="1:7" x14ac:dyDescent="0.2">
      <c r="A126" s="188" t="s">
        <v>259</v>
      </c>
      <c r="B126" s="189"/>
      <c r="C126" s="1"/>
      <c r="D126" s="1"/>
    </row>
    <row r="127" spans="1:7" ht="17" thickBot="1" x14ac:dyDescent="0.25">
      <c r="A127" s="8"/>
      <c r="B127" s="86" t="s">
        <v>13</v>
      </c>
      <c r="C127" s="1"/>
    </row>
    <row r="128" spans="1:7" x14ac:dyDescent="0.2">
      <c r="A128" s="9" t="s">
        <v>61</v>
      </c>
      <c r="B128" s="118">
        <f>_xlfn.T.TEST(_xlfn.VSTACK(B9,D9,F9),_xlfn.VSTACK(B23,D23,F23),2,2)</f>
        <v>0.96891761613088356</v>
      </c>
      <c r="C128" s="1"/>
    </row>
    <row r="129" spans="1:2" x14ac:dyDescent="0.2">
      <c r="A129" s="9" t="s">
        <v>62</v>
      </c>
      <c r="B129" s="118">
        <f>_xlfn.T.TEST(_xlfn.VSTACK(B9,D9,F9),_xlfn.VSTACK(B37,D37,F37),2,2)</f>
        <v>0.1328530378166641</v>
      </c>
    </row>
    <row r="130" spans="1:2" x14ac:dyDescent="0.2">
      <c r="A130" s="9" t="s">
        <v>256</v>
      </c>
      <c r="B130" s="118">
        <f>_xlfn.T.TEST(_xlfn.VSTACK(B9,D9,F9),_xlfn.VSTACK(B51,D51,F51),2,2)</f>
        <v>3.7057215864909083E-3</v>
      </c>
    </row>
    <row r="131" spans="1:2" x14ac:dyDescent="0.2">
      <c r="A131" s="9" t="s">
        <v>63</v>
      </c>
      <c r="B131" s="118">
        <f>_xlfn.T.TEST(_xlfn.VSTACK(B9,D9,F9),_xlfn.VSTACK(B65,D65,F65),2,2)</f>
        <v>8.9288242674164311E-2</v>
      </c>
    </row>
    <row r="132" spans="1:2" x14ac:dyDescent="0.2">
      <c r="A132" s="9" t="s">
        <v>64</v>
      </c>
      <c r="B132" s="118">
        <f>_xlfn.T.TEST(_xlfn.VSTACK(B9,D9,F9),_xlfn.VSTACK(B79,D79,F79),2,2)</f>
        <v>6.3679395582580695E-3</v>
      </c>
    </row>
    <row r="133" spans="1:2" x14ac:dyDescent="0.2">
      <c r="A133" s="9" t="s">
        <v>65</v>
      </c>
      <c r="B133" s="118">
        <f>_xlfn.T.TEST(_xlfn.VSTACK(B9,D9,F9),_xlfn.VSTACK(B93,D93,F93),2,2)</f>
        <v>2.196629359280159E-2</v>
      </c>
    </row>
    <row r="134" spans="1:2" x14ac:dyDescent="0.2">
      <c r="A134" s="9" t="s">
        <v>66</v>
      </c>
      <c r="B134" s="118">
        <f>_xlfn.T.TEST(_xlfn.VSTACK(B9,D9,F9),_xlfn.VSTACK(B107,D107,F107),2,2)</f>
        <v>0.10197416747497817</v>
      </c>
    </row>
    <row r="135" spans="1:2" x14ac:dyDescent="0.2">
      <c r="A135" s="9" t="s">
        <v>67</v>
      </c>
      <c r="B135" s="118">
        <f>_xlfn.T.TEST(_xlfn.VSTACK(B65,D65,F65),_xlfn.VSTACK(B51,D51,F51),2,2)</f>
        <v>4.8522333921686596E-3</v>
      </c>
    </row>
    <row r="136" spans="1:2" x14ac:dyDescent="0.2">
      <c r="A136" s="9" t="s">
        <v>68</v>
      </c>
      <c r="B136" s="118">
        <f>_xlfn.T.TEST(_xlfn.VSTACK(B79,D79,F79),_xlfn.VSTACK(B93,D93,F93),2,2)</f>
        <v>0.66931161422730989</v>
      </c>
    </row>
    <row r="137" spans="1:2" x14ac:dyDescent="0.2">
      <c r="A137" s="11" t="s">
        <v>69</v>
      </c>
      <c r="B137" s="148">
        <f>_xlfn.T.TEST(_xlfn.VSTACK(B79,D79,F79),_xlfn.VSTACK(B107,D107,F107),2,2)</f>
        <v>6.6007444142493652E-3</v>
      </c>
    </row>
  </sheetData>
  <mergeCells count="37">
    <mergeCell ref="A126:B126"/>
    <mergeCell ref="F101:G101"/>
    <mergeCell ref="A115:A116"/>
    <mergeCell ref="B115:C115"/>
    <mergeCell ref="D115:E115"/>
    <mergeCell ref="A101:A102"/>
    <mergeCell ref="B101:C101"/>
    <mergeCell ref="D101:E101"/>
    <mergeCell ref="A73:A74"/>
    <mergeCell ref="B73:C73"/>
    <mergeCell ref="D73:E73"/>
    <mergeCell ref="F73:G73"/>
    <mergeCell ref="A87:A88"/>
    <mergeCell ref="B87:C87"/>
    <mergeCell ref="D87:E87"/>
    <mergeCell ref="F87:G87"/>
    <mergeCell ref="A45:A46"/>
    <mergeCell ref="B45:C45"/>
    <mergeCell ref="D45:E45"/>
    <mergeCell ref="F45:G45"/>
    <mergeCell ref="A59:A60"/>
    <mergeCell ref="B59:C59"/>
    <mergeCell ref="D59:E59"/>
    <mergeCell ref="F59:G59"/>
    <mergeCell ref="A17:A18"/>
    <mergeCell ref="B17:C17"/>
    <mergeCell ref="D17:E17"/>
    <mergeCell ref="F17:G17"/>
    <mergeCell ref="A31:A32"/>
    <mergeCell ref="B31:C31"/>
    <mergeCell ref="D31:E31"/>
    <mergeCell ref="F31:G31"/>
    <mergeCell ref="A2:G2"/>
    <mergeCell ref="A3:A4"/>
    <mergeCell ref="B3:C3"/>
    <mergeCell ref="D3:E3"/>
    <mergeCell ref="F3:G3"/>
  </mergeCells>
  <phoneticPr fontId="7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Fig. 1C</vt:lpstr>
      <vt:lpstr>Fig. 1D</vt:lpstr>
      <vt:lpstr>Fig. 1E</vt:lpstr>
      <vt:lpstr>Fig. 1F</vt:lpstr>
      <vt:lpstr>Fig. 2A</vt:lpstr>
      <vt:lpstr>Fig. 2C</vt:lpstr>
      <vt:lpstr>Fig. 3B</vt:lpstr>
      <vt:lpstr>Fig. 3C</vt:lpstr>
      <vt:lpstr>Fig. 3D</vt:lpstr>
      <vt:lpstr>Fig. 3E</vt:lpstr>
      <vt:lpstr>Fig. 4A</vt:lpstr>
      <vt:lpstr>Fig. 4B</vt:lpstr>
      <vt:lpstr>Fig. 4C</vt:lpstr>
      <vt:lpstr>Fig. 5B</vt:lpstr>
      <vt:lpstr>Fig. 5D</vt:lpstr>
      <vt:lpstr>Fig. 5E</vt:lpstr>
      <vt:lpstr>Fig. 5F</vt:lpstr>
      <vt:lpstr>Fig. 6D</vt:lpstr>
      <vt:lpstr>Fig. 6E</vt:lpstr>
      <vt:lpstr>Fig. 6F</vt:lpstr>
      <vt:lpstr>Fig. 6G</vt:lpstr>
      <vt:lpstr>Fig. 7B</vt:lpstr>
      <vt:lpstr>Fig. 7C</vt:lpstr>
      <vt:lpstr>Fig. 7D</vt:lpstr>
      <vt:lpstr>Fig. S1C</vt:lpstr>
      <vt:lpstr>Fig. S1D</vt:lpstr>
      <vt:lpstr>Fig. S1E</vt:lpstr>
      <vt:lpstr>Fig. S2</vt:lpstr>
      <vt:lpstr>Fig. S3A</vt:lpstr>
      <vt:lpstr>Fig. S4A</vt:lpstr>
      <vt:lpstr>Fig. S4B</vt:lpstr>
      <vt:lpstr>Fig. S4C</vt:lpstr>
      <vt:lpstr>Fig. S4D</vt:lpstr>
      <vt:lpstr>Fig. S4E</vt:lpstr>
      <vt:lpstr>Fig. S4F</vt:lpstr>
      <vt:lpstr>Fig. S5A</vt:lpstr>
      <vt:lpstr>Fig. S5B</vt:lpstr>
      <vt:lpstr>Fig. S5C</vt:lpstr>
      <vt:lpstr>Fig.S6</vt:lpstr>
      <vt:lpstr>Fig. S7E</vt:lpstr>
      <vt:lpstr>Fig. S7G</vt:lpstr>
      <vt:lpstr>Fig. S8A</vt:lpstr>
      <vt:lpstr>Fig. S8B</vt:lpstr>
      <vt:lpstr>Fig. S9B</vt:lpstr>
      <vt:lpstr>Fig. S10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シュウ ラン　大阪大学</dc:creator>
  <cp:keywords/>
  <dc:description/>
  <cp:lastModifiedBy>シュウ ラン　大阪大学</cp:lastModifiedBy>
  <cp:revision/>
  <cp:lastPrinted>2025-10-25T02:13:25Z</cp:lastPrinted>
  <dcterms:created xsi:type="dcterms:W3CDTF">2025-05-24T03:49:11Z</dcterms:created>
  <dcterms:modified xsi:type="dcterms:W3CDTF">2025-11-05T06:01:39Z</dcterms:modified>
  <cp:category/>
  <cp:contentStatus/>
</cp:coreProperties>
</file>